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9300" activeTab="2"/>
  </bookViews>
  <sheets>
    <sheet name="MAC" sheetId="11" r:id="rId1"/>
    <sheet name="BFD" sheetId="21" r:id="rId2"/>
    <sheet name="Adv Tax" sheetId="16" r:id="rId3"/>
    <sheet name="Adv Audit" sheetId="20" r:id="rId4"/>
    <sheet name="AFR Standards wise" sheetId="17" r:id="rId5"/>
    <sheet name="AFR Marks wise" sheetId="18" r:id="rId6"/>
  </sheets>
  <calcPr calcId="125725"/>
  <smartTagPr show="none"/>
</workbook>
</file>

<file path=xl/calcChain.xml><?xml version="1.0" encoding="utf-8"?>
<calcChain xmlns="http://schemas.openxmlformats.org/spreadsheetml/2006/main">
  <c r="S25" i="16"/>
  <c r="S49"/>
  <c r="S17"/>
  <c r="V40"/>
  <c r="U40"/>
  <c r="R18"/>
  <c r="V26"/>
  <c r="U26"/>
  <c r="V12"/>
  <c r="U12"/>
  <c r="W63" i="21" l="1"/>
  <c r="V63"/>
  <c r="W18"/>
  <c r="V18"/>
  <c r="W50"/>
  <c r="V50"/>
  <c r="W19"/>
  <c r="V19"/>
  <c r="W83"/>
  <c r="V83"/>
  <c r="W53"/>
  <c r="V53"/>
  <c r="W67"/>
  <c r="V67"/>
  <c r="W25"/>
  <c r="V25"/>
  <c r="W52"/>
  <c r="V52"/>
  <c r="W32"/>
  <c r="V32"/>
  <c r="W68"/>
  <c r="V68"/>
  <c r="W82"/>
  <c r="V82"/>
  <c r="W51"/>
  <c r="V51"/>
  <c r="W66"/>
  <c r="V66"/>
  <c r="W81"/>
  <c r="V81"/>
  <c r="W49"/>
  <c r="V49"/>
  <c r="W40"/>
  <c r="V40"/>
  <c r="W31"/>
  <c r="V31"/>
  <c r="W65"/>
  <c r="V65"/>
  <c r="W39"/>
  <c r="V39"/>
  <c r="O17" i="16" l="1"/>
  <c r="N9" i="21"/>
  <c r="N86" s="1"/>
  <c r="W10"/>
  <c r="V10"/>
  <c r="T86"/>
  <c r="S86"/>
  <c r="R86"/>
  <c r="Q86"/>
  <c r="P86"/>
  <c r="O86"/>
  <c r="M86"/>
  <c r="L86"/>
  <c r="K86"/>
  <c r="J86"/>
  <c r="I86"/>
  <c r="H86"/>
  <c r="G86"/>
  <c r="F86"/>
  <c r="E86"/>
  <c r="D86"/>
  <c r="C86"/>
  <c r="W84"/>
  <c r="V84"/>
  <c r="W80"/>
  <c r="V80"/>
  <c r="W79"/>
  <c r="V79"/>
  <c r="W78"/>
  <c r="V78"/>
  <c r="W64"/>
  <c r="V64"/>
  <c r="W62"/>
  <c r="V62"/>
  <c r="W61"/>
  <c r="V61"/>
  <c r="W60"/>
  <c r="V60"/>
  <c r="W59"/>
  <c r="V59"/>
  <c r="W58"/>
  <c r="V58"/>
  <c r="W57"/>
  <c r="V57"/>
  <c r="W72"/>
  <c r="V72"/>
  <c r="W37"/>
  <c r="V37"/>
  <c r="W36"/>
  <c r="V36"/>
  <c r="W30"/>
  <c r="V30"/>
  <c r="W29"/>
  <c r="V29"/>
  <c r="W28"/>
  <c r="V28"/>
  <c r="W27"/>
  <c r="V27"/>
  <c r="W26"/>
  <c r="V26"/>
  <c r="W24"/>
  <c r="V24"/>
  <c r="W13"/>
  <c r="V13"/>
  <c r="W12"/>
  <c r="V12"/>
  <c r="W11"/>
  <c r="V11"/>
  <c r="W77"/>
  <c r="V77"/>
  <c r="W73"/>
  <c r="V73"/>
  <c r="W76"/>
  <c r="V76"/>
  <c r="W71"/>
  <c r="V71"/>
  <c r="W38"/>
  <c r="V38"/>
  <c r="W35"/>
  <c r="V35"/>
  <c r="W23"/>
  <c r="V23"/>
  <c r="W9" l="1"/>
  <c r="V9"/>
  <c r="AA80" i="20"/>
  <c r="AD76"/>
  <c r="AC76"/>
  <c r="AD65"/>
  <c r="AC65"/>
  <c r="W80"/>
  <c r="U80"/>
  <c r="S80"/>
  <c r="Q80"/>
  <c r="P80"/>
  <c r="O80"/>
  <c r="N80"/>
  <c r="M80"/>
  <c r="L80"/>
  <c r="K80"/>
  <c r="J80"/>
  <c r="I80"/>
  <c r="H80"/>
  <c r="G80"/>
  <c r="F80"/>
  <c r="E80"/>
  <c r="D80"/>
  <c r="C80"/>
  <c r="Z80"/>
  <c r="Y80"/>
  <c r="AD64"/>
  <c r="AC64"/>
  <c r="X80"/>
  <c r="AD78"/>
  <c r="AC78"/>
  <c r="T15"/>
  <c r="T80" s="1"/>
  <c r="R13"/>
  <c r="R80" s="1"/>
  <c r="V39"/>
  <c r="V80" s="1"/>
  <c r="AD67" l="1"/>
  <c r="AC67"/>
  <c r="AD66"/>
  <c r="AC66"/>
  <c r="AD10" l="1"/>
  <c r="AC10"/>
  <c r="AD59"/>
  <c r="AC59"/>
  <c r="AD58"/>
  <c r="AC58"/>
  <c r="AD57"/>
  <c r="AC57"/>
  <c r="AD56"/>
  <c r="AC56"/>
  <c r="AD54"/>
  <c r="AC54"/>
  <c r="AD53"/>
  <c r="AC53"/>
  <c r="AD51"/>
  <c r="AC51"/>
  <c r="AD50"/>
  <c r="AC50"/>
  <c r="AD49"/>
  <c r="AC49"/>
  <c r="AD48"/>
  <c r="AC48"/>
  <c r="AD47"/>
  <c r="AC47"/>
  <c r="AD46"/>
  <c r="AC46"/>
  <c r="AD45"/>
  <c r="AC45"/>
  <c r="AD44"/>
  <c r="AC44"/>
  <c r="AD42"/>
  <c r="AC42"/>
  <c r="AD41"/>
  <c r="AC41"/>
  <c r="AD40"/>
  <c r="AC40"/>
  <c r="AD39"/>
  <c r="AC39"/>
  <c r="AD38"/>
  <c r="AC38"/>
  <c r="AD37"/>
  <c r="AC37"/>
  <c r="AD36"/>
  <c r="AC36"/>
  <c r="W56" i="21" l="1"/>
  <c r="V56"/>
  <c r="W48"/>
  <c r="V48"/>
  <c r="W47"/>
  <c r="V47"/>
  <c r="W46"/>
  <c r="V46"/>
  <c r="W45"/>
  <c r="V45"/>
  <c r="W44"/>
  <c r="V44"/>
  <c r="W43"/>
  <c r="V43"/>
  <c r="W20"/>
  <c r="V20"/>
  <c r="W17"/>
  <c r="V17"/>
  <c r="W16"/>
  <c r="V16"/>
  <c r="W8"/>
  <c r="V8"/>
  <c r="V86" l="1"/>
  <c r="W86"/>
  <c r="AD74" i="20"/>
  <c r="AC74"/>
  <c r="AD72"/>
  <c r="AC72"/>
  <c r="AD71"/>
  <c r="AC71"/>
  <c r="AD35"/>
  <c r="AC35"/>
  <c r="AD34"/>
  <c r="AC34"/>
  <c r="AD33"/>
  <c r="AC33"/>
  <c r="AD32"/>
  <c r="AC32"/>
  <c r="AD31"/>
  <c r="AC31"/>
  <c r="AD30"/>
  <c r="AC30"/>
  <c r="AD29"/>
  <c r="AC29"/>
  <c r="AD28"/>
  <c r="AC28"/>
  <c r="AD27"/>
  <c r="AC27"/>
  <c r="AD26"/>
  <c r="AC26"/>
  <c r="AD25"/>
  <c r="AC25"/>
  <c r="AD24"/>
  <c r="AC24"/>
  <c r="AD23"/>
  <c r="AC23"/>
  <c r="AD22"/>
  <c r="AC22"/>
  <c r="AD21"/>
  <c r="AC21"/>
  <c r="AD20"/>
  <c r="AC20"/>
  <c r="AD19"/>
  <c r="AC19"/>
  <c r="AD18"/>
  <c r="AC18"/>
  <c r="AD17"/>
  <c r="AC17"/>
  <c r="AD16"/>
  <c r="AC16"/>
  <c r="AD15"/>
  <c r="AC15"/>
  <c r="AD14"/>
  <c r="AC14"/>
  <c r="AD13"/>
  <c r="AC13"/>
  <c r="AD12"/>
  <c r="AC12"/>
  <c r="AD11"/>
  <c r="AC11"/>
  <c r="X18" i="21" l="1"/>
  <c r="X63"/>
  <c r="X19"/>
  <c r="X50"/>
  <c r="X53"/>
  <c r="X83"/>
  <c r="X25"/>
  <c r="X67"/>
  <c r="X32"/>
  <c r="X52"/>
  <c r="X82"/>
  <c r="X68"/>
  <c r="X66"/>
  <c r="X51"/>
  <c r="X49"/>
  <c r="X81"/>
  <c r="X31"/>
  <c r="X40"/>
  <c r="X65"/>
  <c r="X10"/>
  <c r="X39"/>
  <c r="X84"/>
  <c r="X80"/>
  <c r="X78"/>
  <c r="X79"/>
  <c r="X72"/>
  <c r="X61"/>
  <c r="X57"/>
  <c r="X60"/>
  <c r="X58"/>
  <c r="X64"/>
  <c r="X59"/>
  <c r="X62"/>
  <c r="X37"/>
  <c r="X36"/>
  <c r="X30"/>
  <c r="X26"/>
  <c r="X24"/>
  <c r="X28"/>
  <c r="X27"/>
  <c r="X29"/>
  <c r="X13"/>
  <c r="X77"/>
  <c r="X9"/>
  <c r="X12"/>
  <c r="X11"/>
  <c r="X73"/>
  <c r="X71"/>
  <c r="X76"/>
  <c r="X35"/>
  <c r="X38"/>
  <c r="X20"/>
  <c r="X23"/>
  <c r="X44"/>
  <c r="X8"/>
  <c r="X43"/>
  <c r="X56"/>
  <c r="X48"/>
  <c r="X46"/>
  <c r="X45"/>
  <c r="X17"/>
  <c r="X16"/>
  <c r="X47"/>
  <c r="X86"/>
  <c r="AC63" i="20"/>
  <c r="AC80" s="1"/>
  <c r="AD63"/>
  <c r="AD80" s="1"/>
  <c r="AE76" s="1"/>
  <c r="K7" i="18"/>
  <c r="J7"/>
  <c r="I7"/>
  <c r="G7"/>
  <c r="F7"/>
  <c r="E7"/>
  <c r="D7"/>
  <c r="D45" s="1"/>
  <c r="C7"/>
  <c r="C39" i="17"/>
  <c r="AE80" i="20" l="1"/>
  <c r="AE65"/>
  <c r="AE78"/>
  <c r="AE64"/>
  <c r="AE10"/>
  <c r="AE66"/>
  <c r="AE67"/>
  <c r="AE14"/>
  <c r="AE44"/>
  <c r="AE58"/>
  <c r="AE53"/>
  <c r="AE48"/>
  <c r="AE39"/>
  <c r="AE37"/>
  <c r="AE40"/>
  <c r="AE54"/>
  <c r="AE36"/>
  <c r="AE41"/>
  <c r="AE42"/>
  <c r="AE56"/>
  <c r="AE46"/>
  <c r="AE38"/>
  <c r="AE51"/>
  <c r="AE50"/>
  <c r="AE57"/>
  <c r="AE45"/>
  <c r="AE59"/>
  <c r="AE47"/>
  <c r="AE49"/>
  <c r="AE74"/>
  <c r="AE63"/>
  <c r="AE16"/>
  <c r="AE18"/>
  <c r="AE12"/>
  <c r="AE32"/>
  <c r="AE24"/>
  <c r="AE35"/>
  <c r="AE31"/>
  <c r="AE27"/>
  <c r="AE23"/>
  <c r="AE19"/>
  <c r="AE15"/>
  <c r="AE11"/>
  <c r="AE33"/>
  <c r="AE29"/>
  <c r="AE25"/>
  <c r="AE21"/>
  <c r="AE17"/>
  <c r="AE13"/>
  <c r="AE71"/>
  <c r="AE28"/>
  <c r="AE20"/>
  <c r="AE34"/>
  <c r="AE26"/>
  <c r="AE72"/>
  <c r="AE30"/>
  <c r="AE22"/>
  <c r="AB37" i="17"/>
  <c r="AA37"/>
  <c r="D39"/>
  <c r="E39"/>
  <c r="AB36"/>
  <c r="AA36"/>
  <c r="F39"/>
  <c r="G39"/>
  <c r="I39"/>
  <c r="X45" i="18" l="1"/>
  <c r="W45"/>
  <c r="V45"/>
  <c r="U45"/>
  <c r="T45"/>
  <c r="S45"/>
  <c r="R45"/>
  <c r="Q45"/>
  <c r="M45"/>
  <c r="L45"/>
  <c r="K45"/>
  <c r="J45"/>
  <c r="I45"/>
  <c r="H45"/>
  <c r="G45"/>
  <c r="F45"/>
  <c r="E45"/>
  <c r="C45"/>
  <c r="Y45"/>
  <c r="AB43"/>
  <c r="AA43"/>
  <c r="AB42"/>
  <c r="AA42"/>
  <c r="AB41"/>
  <c r="AA41"/>
  <c r="AB40"/>
  <c r="AA40"/>
  <c r="AB39"/>
  <c r="AA39"/>
  <c r="AB38"/>
  <c r="AA38"/>
  <c r="AB37"/>
  <c r="AA37"/>
  <c r="AB35"/>
  <c r="AA35"/>
  <c r="AB34"/>
  <c r="AA34"/>
  <c r="AB33"/>
  <c r="AA33"/>
  <c r="AB32"/>
  <c r="AA32"/>
  <c r="AB31"/>
  <c r="AA31"/>
  <c r="AB30"/>
  <c r="AA30"/>
  <c r="AB29"/>
  <c r="AA29"/>
  <c r="AB28"/>
  <c r="AA28"/>
  <c r="AB27"/>
  <c r="AA27"/>
  <c r="AB26"/>
  <c r="AA26"/>
  <c r="AB25"/>
  <c r="AA25"/>
  <c r="AB24"/>
  <c r="AA24"/>
  <c r="AB23"/>
  <c r="AA23"/>
  <c r="AB22"/>
  <c r="AA22"/>
  <c r="AB21"/>
  <c r="AA21"/>
  <c r="AB20"/>
  <c r="AA20"/>
  <c r="AB18"/>
  <c r="AA18"/>
  <c r="AB17"/>
  <c r="AA17"/>
  <c r="AB16"/>
  <c r="AA16"/>
  <c r="AB15"/>
  <c r="AA15"/>
  <c r="AB14"/>
  <c r="AA14"/>
  <c r="AB13"/>
  <c r="AA13"/>
  <c r="AB12"/>
  <c r="AA12"/>
  <c r="AB11"/>
  <c r="AA11"/>
  <c r="AB10"/>
  <c r="AA10"/>
  <c r="AB9"/>
  <c r="AA9"/>
  <c r="AB49" i="17"/>
  <c r="AA49"/>
  <c r="AB48"/>
  <c r="AA48"/>
  <c r="AB47"/>
  <c r="AA47"/>
  <c r="AB46"/>
  <c r="AA46"/>
  <c r="AB45"/>
  <c r="AA45"/>
  <c r="AB51"/>
  <c r="AA51"/>
  <c r="AB43"/>
  <c r="AA43"/>
  <c r="AB42"/>
  <c r="AA42"/>
  <c r="AB41"/>
  <c r="AA41"/>
  <c r="AB34"/>
  <c r="AA34"/>
  <c r="AB33"/>
  <c r="AA33"/>
  <c r="AB32"/>
  <c r="AA32"/>
  <c r="AB31"/>
  <c r="AA31"/>
  <c r="AB30"/>
  <c r="AA30"/>
  <c r="AB29"/>
  <c r="AA29"/>
  <c r="AB27"/>
  <c r="AA27"/>
  <c r="AB26"/>
  <c r="AA26"/>
  <c r="AB25"/>
  <c r="AA25"/>
  <c r="AB24"/>
  <c r="AA24"/>
  <c r="AB23"/>
  <c r="AA23"/>
  <c r="AB22"/>
  <c r="AA22"/>
  <c r="AB21"/>
  <c r="AA21"/>
  <c r="AB20"/>
  <c r="AA20"/>
  <c r="AB19"/>
  <c r="AA19"/>
  <c r="AB18"/>
  <c r="AA18"/>
  <c r="AB17"/>
  <c r="AA17"/>
  <c r="AB16"/>
  <c r="AA16"/>
  <c r="AB15"/>
  <c r="AA15"/>
  <c r="AB14"/>
  <c r="AA14"/>
  <c r="AB13"/>
  <c r="AA13"/>
  <c r="AB12"/>
  <c r="AA12"/>
  <c r="AB11"/>
  <c r="AA11"/>
  <c r="AB10"/>
  <c r="AA10"/>
  <c r="AB9"/>
  <c r="AA9"/>
  <c r="AB8"/>
  <c r="AA8"/>
  <c r="AB7"/>
  <c r="AA7"/>
  <c r="X53"/>
  <c r="W53"/>
  <c r="V53"/>
  <c r="U53"/>
  <c r="T53"/>
  <c r="S53"/>
  <c r="R53"/>
  <c r="Q53"/>
  <c r="P53"/>
  <c r="O53"/>
  <c r="N53"/>
  <c r="M53"/>
  <c r="L53"/>
  <c r="I53"/>
  <c r="H53"/>
  <c r="G53"/>
  <c r="F53"/>
  <c r="E53"/>
  <c r="D53"/>
  <c r="Y53"/>
  <c r="C53"/>
  <c r="P7" i="18" l="1"/>
  <c r="P45" s="1"/>
  <c r="O7"/>
  <c r="O45" s="1"/>
  <c r="N7"/>
  <c r="K39" i="17"/>
  <c r="K53" s="1"/>
  <c r="J39"/>
  <c r="AA7" i="18" l="1"/>
  <c r="AA45" s="1"/>
  <c r="N45"/>
  <c r="AB7"/>
  <c r="AB45" s="1"/>
  <c r="AC45" s="1"/>
  <c r="J53" i="17"/>
  <c r="AA39"/>
  <c r="AA53" s="1"/>
  <c r="AB39"/>
  <c r="AB53" s="1"/>
  <c r="AC37" s="1"/>
  <c r="V39" i="16"/>
  <c r="U39"/>
  <c r="AC42" i="17" l="1"/>
  <c r="AC36"/>
  <c r="AC40" i="18"/>
  <c r="AC42"/>
  <c r="AC38"/>
  <c r="AC37"/>
  <c r="AC41"/>
  <c r="AC43"/>
  <c r="AC39"/>
  <c r="AC31"/>
  <c r="AC23"/>
  <c r="AC27"/>
  <c r="AC32"/>
  <c r="AC28"/>
  <c r="AC24"/>
  <c r="AC20"/>
  <c r="AC30"/>
  <c r="AC34"/>
  <c r="AC35"/>
  <c r="AC21"/>
  <c r="AC22"/>
  <c r="AC25"/>
  <c r="AC26"/>
  <c r="AC33"/>
  <c r="AC29"/>
  <c r="AC16"/>
  <c r="AC12"/>
  <c r="AC14"/>
  <c r="AC10"/>
  <c r="AC9"/>
  <c r="AC17"/>
  <c r="AC13"/>
  <c r="AC11"/>
  <c r="AC18"/>
  <c r="AC15"/>
  <c r="AC18" i="17"/>
  <c r="AC20"/>
  <c r="AC33"/>
  <c r="AC46"/>
  <c r="AC10"/>
  <c r="AC23"/>
  <c r="AC31"/>
  <c r="AC45"/>
  <c r="AC14"/>
  <c r="AC13"/>
  <c r="AC12"/>
  <c r="AC30"/>
  <c r="AC47"/>
  <c r="AC17"/>
  <c r="AC22"/>
  <c r="AC16"/>
  <c r="AC8"/>
  <c r="AC24"/>
  <c r="AC29"/>
  <c r="AC41"/>
  <c r="AC34"/>
  <c r="AC51"/>
  <c r="AC11"/>
  <c r="AC21"/>
  <c r="AC43"/>
  <c r="AC25"/>
  <c r="AC19"/>
  <c r="AC48"/>
  <c r="AC49"/>
  <c r="AC32"/>
  <c r="AC9"/>
  <c r="AC15"/>
  <c r="AC26"/>
  <c r="AC27"/>
  <c r="AC39"/>
  <c r="AC7"/>
  <c r="AC53"/>
  <c r="AC7" i="18"/>
  <c r="V54" i="16"/>
  <c r="U54"/>
  <c r="V38"/>
  <c r="U38"/>
  <c r="V19"/>
  <c r="U19"/>
  <c r="V18"/>
  <c r="U18"/>
  <c r="V51"/>
  <c r="U51"/>
  <c r="V55"/>
  <c r="U55"/>
  <c r="V53"/>
  <c r="U53"/>
  <c r="V37"/>
  <c r="U37"/>
  <c r="V36"/>
  <c r="U36"/>
  <c r="V35"/>
  <c r="U35"/>
  <c r="V34"/>
  <c r="U34"/>
  <c r="V33"/>
  <c r="U33"/>
  <c r="V47"/>
  <c r="U47"/>
  <c r="I66"/>
  <c r="V50"/>
  <c r="U50"/>
  <c r="V49"/>
  <c r="U49"/>
  <c r="V48"/>
  <c r="U48"/>
  <c r="V41"/>
  <c r="U41"/>
  <c r="V32"/>
  <c r="U32"/>
  <c r="V31"/>
  <c r="U31"/>
  <c r="V30"/>
  <c r="U30"/>
  <c r="V29"/>
  <c r="U29"/>
  <c r="V28"/>
  <c r="U28"/>
  <c r="V45"/>
  <c r="U45"/>
  <c r="O66"/>
  <c r="V59"/>
  <c r="U59"/>
  <c r="V27"/>
  <c r="U27"/>
  <c r="V25"/>
  <c r="U25"/>
  <c r="V24"/>
  <c r="U24"/>
  <c r="U23"/>
  <c r="V23"/>
  <c r="D66"/>
  <c r="N66"/>
  <c r="M66"/>
  <c r="L66"/>
  <c r="K66"/>
  <c r="J66"/>
  <c r="H66"/>
  <c r="G66"/>
  <c r="F66"/>
  <c r="E66"/>
  <c r="C66"/>
  <c r="S66"/>
  <c r="R66"/>
  <c r="Q66"/>
  <c r="P66"/>
  <c r="V64"/>
  <c r="U64"/>
  <c r="V63"/>
  <c r="U63"/>
  <c r="V62"/>
  <c r="U62"/>
  <c r="V56"/>
  <c r="U56"/>
  <c r="V52"/>
  <c r="U52"/>
  <c r="V46" l="1"/>
  <c r="U46"/>
  <c r="V44"/>
  <c r="U44"/>
  <c r="V22"/>
  <c r="U22"/>
  <c r="V21"/>
  <c r="U21"/>
  <c r="V20"/>
  <c r="U20"/>
  <c r="V17"/>
  <c r="U17"/>
  <c r="V11"/>
  <c r="U11"/>
  <c r="V10"/>
  <c r="U10"/>
  <c r="V9"/>
  <c r="U9"/>
  <c r="U66" l="1"/>
  <c r="V66"/>
  <c r="R43" i="11"/>
  <c r="Q43"/>
  <c r="P43"/>
  <c r="O43"/>
  <c r="N43"/>
  <c r="M43"/>
  <c r="L43"/>
  <c r="K43"/>
  <c r="J43"/>
  <c r="I43"/>
  <c r="H43"/>
  <c r="G43"/>
  <c r="F43"/>
  <c r="E43"/>
  <c r="D43"/>
  <c r="C43"/>
  <c r="S43"/>
  <c r="T43"/>
  <c r="W38"/>
  <c r="V38"/>
  <c r="W41"/>
  <c r="V41"/>
  <c r="W40"/>
  <c r="V40"/>
  <c r="W39"/>
  <c r="V39"/>
  <c r="W34"/>
  <c r="V34"/>
  <c r="W33"/>
  <c r="V33"/>
  <c r="W32"/>
  <c r="V32"/>
  <c r="V31"/>
  <c r="W31"/>
  <c r="W27"/>
  <c r="V27"/>
  <c r="W26"/>
  <c r="V26"/>
  <c r="W25"/>
  <c r="V25"/>
  <c r="W24"/>
  <c r="V24"/>
  <c r="W23"/>
  <c r="V23"/>
  <c r="W22"/>
  <c r="V22"/>
  <c r="W21"/>
  <c r="V21"/>
  <c r="W20"/>
  <c r="V20"/>
  <c r="V11"/>
  <c r="V10"/>
  <c r="W10"/>
  <c r="W16"/>
  <c r="V16"/>
  <c r="W15"/>
  <c r="V15"/>
  <c r="W14"/>
  <c r="V14"/>
  <c r="W13"/>
  <c r="V13"/>
  <c r="W12"/>
  <c r="V12"/>
  <c r="W11"/>
  <c r="W9"/>
  <c r="V9"/>
  <c r="W26" i="16" l="1"/>
  <c r="W40"/>
  <c r="W39"/>
  <c r="W12"/>
  <c r="W38"/>
  <c r="W54"/>
  <c r="W51"/>
  <c r="W18"/>
  <c r="W19"/>
  <c r="W53"/>
  <c r="W55"/>
  <c r="W35"/>
  <c r="W34"/>
  <c r="W36"/>
  <c r="W37"/>
  <c r="W47"/>
  <c r="W33"/>
  <c r="W50"/>
  <c r="W48"/>
  <c r="W49"/>
  <c r="W45"/>
  <c r="W28"/>
  <c r="W30"/>
  <c r="W32"/>
  <c r="W29"/>
  <c r="W31"/>
  <c r="W41"/>
  <c r="W59"/>
  <c r="W25"/>
  <c r="W27"/>
  <c r="W24"/>
  <c r="W23"/>
  <c r="W63"/>
  <c r="W52"/>
  <c r="W56"/>
  <c r="W62"/>
  <c r="W64"/>
  <c r="W66"/>
  <c r="W21"/>
  <c r="W22"/>
  <c r="W17"/>
  <c r="W9"/>
  <c r="W20"/>
  <c r="W10"/>
  <c r="W46"/>
  <c r="W11"/>
  <c r="W44"/>
  <c r="V43" i="11"/>
  <c r="W43"/>
  <c r="X43" s="1"/>
  <c r="X21" l="1"/>
  <c r="X12" l="1"/>
  <c r="X16"/>
  <c r="X32"/>
  <c r="X20"/>
  <c r="X26"/>
  <c r="X23"/>
  <c r="X24"/>
  <c r="X9"/>
  <c r="X22"/>
  <c r="X13"/>
  <c r="X41"/>
  <c r="X31"/>
  <c r="X15"/>
  <c r="X39"/>
  <c r="X27"/>
  <c r="X25"/>
  <c r="X10"/>
  <c r="X11"/>
  <c r="X40"/>
  <c r="X34"/>
  <c r="X14"/>
  <c r="X38"/>
  <c r="X33"/>
</calcChain>
</file>

<file path=xl/comments1.xml><?xml version="1.0" encoding="utf-8"?>
<comments xmlns="http://schemas.openxmlformats.org/spreadsheetml/2006/main">
  <authors>
    <author>Dell520</author>
    <author>Atif Abidi</author>
  </authors>
  <commentList>
    <comment ref="Q9" authorId="0">
      <text>
        <r>
          <rPr>
            <b/>
            <sz val="8"/>
            <color indexed="81"/>
            <rFont val="Tahoma"/>
            <family val="2"/>
          </rPr>
          <t>Dell520:</t>
        </r>
        <r>
          <rPr>
            <sz val="8"/>
            <color indexed="81"/>
            <rFont val="Tahoma"/>
            <family val="2"/>
          </rPr>
          <t xml:space="preserve">
Consolidated Cash flow</t>
        </r>
      </text>
    </comment>
    <comment ref="K39" authorId="1">
      <text>
        <r>
          <rPr>
            <b/>
            <sz val="9"/>
            <color indexed="81"/>
            <rFont val="Tahoma"/>
            <charset val="1"/>
          </rPr>
          <t>Atif Abidi:</t>
        </r>
        <r>
          <rPr>
            <sz val="9"/>
            <color indexed="81"/>
            <rFont val="Tahoma"/>
            <charset val="1"/>
          </rPr>
          <t xml:space="preserve">
Consolidated cF 25
other q 23</t>
        </r>
      </text>
    </comment>
    <comment ref="R51" authorId="0">
      <text>
        <r>
          <rPr>
            <b/>
            <sz val="8"/>
            <color indexed="81"/>
            <rFont val="Tahoma"/>
            <family val="2"/>
          </rPr>
          <t>Dell520:</t>
        </r>
        <r>
          <rPr>
            <sz val="8"/>
            <color indexed="81"/>
            <rFont val="Tahoma"/>
            <family val="2"/>
          </rPr>
          <t xml:space="preserve">
projected Balance Sheet and P&amp;L</t>
        </r>
      </text>
    </comment>
  </commentList>
</comments>
</file>

<file path=xl/comments2.xml><?xml version="1.0" encoding="utf-8"?>
<comments xmlns="http://schemas.openxmlformats.org/spreadsheetml/2006/main">
  <authors>
    <author>Atif Abidi</author>
    <author>Ernst &amp; Young</author>
    <author>Dell520</author>
  </authors>
  <commentList>
    <comment ref="K7" authorId="0">
      <text>
        <r>
          <rPr>
            <b/>
            <sz val="9"/>
            <color indexed="81"/>
            <rFont val="Tahoma"/>
            <charset val="1"/>
          </rPr>
          <t>Atif Abidi:</t>
        </r>
        <r>
          <rPr>
            <sz val="9"/>
            <color indexed="81"/>
            <rFont val="Tahoma"/>
            <charset val="1"/>
          </rPr>
          <t xml:space="preserve">
Consolidated cF 25
other q 23</t>
        </r>
      </text>
    </comment>
    <comment ref="P7" authorId="1">
      <text>
        <r>
          <rPr>
            <b/>
            <sz val="8"/>
            <color indexed="81"/>
            <rFont val="Tahoma"/>
            <family val="2"/>
          </rPr>
          <t>Ernst &amp; Young:</t>
        </r>
        <r>
          <rPr>
            <sz val="8"/>
            <color indexed="81"/>
            <rFont val="Tahoma"/>
            <family val="2"/>
          </rPr>
          <t xml:space="preserve">
Consolidation; Joint Ventures</t>
        </r>
      </text>
    </comment>
    <comment ref="Q17" authorId="2">
      <text>
        <r>
          <rPr>
            <b/>
            <sz val="8"/>
            <color indexed="81"/>
            <rFont val="Tahoma"/>
            <family val="2"/>
          </rPr>
          <t>Dell520:</t>
        </r>
        <r>
          <rPr>
            <sz val="8"/>
            <color indexed="81"/>
            <rFont val="Tahoma"/>
            <family val="2"/>
          </rPr>
          <t xml:space="preserve">
Consolidated Cash flow</t>
        </r>
      </text>
    </comment>
    <comment ref="R20" authorId="2">
      <text>
        <r>
          <rPr>
            <b/>
            <sz val="8"/>
            <color indexed="81"/>
            <rFont val="Tahoma"/>
            <family val="2"/>
          </rPr>
          <t>Dell520:</t>
        </r>
        <r>
          <rPr>
            <sz val="8"/>
            <color indexed="81"/>
            <rFont val="Tahoma"/>
            <family val="2"/>
          </rPr>
          <t xml:space="preserve">
projected Balance Sheet and P&amp;L</t>
        </r>
      </text>
    </comment>
    <comment ref="P35" authorId="1">
      <text>
        <r>
          <rPr>
            <b/>
            <sz val="8"/>
            <color indexed="81"/>
            <rFont val="Tahoma"/>
            <family val="2"/>
          </rPr>
          <t>Ernst &amp; Young:</t>
        </r>
        <r>
          <rPr>
            <sz val="8"/>
            <color indexed="81"/>
            <rFont val="Tahoma"/>
            <family val="2"/>
          </rPr>
          <t xml:space="preserve">
Presentation and Disclosure</t>
        </r>
      </text>
    </comment>
  </commentList>
</comments>
</file>

<file path=xl/sharedStrings.xml><?xml version="1.0" encoding="utf-8"?>
<sst xmlns="http://schemas.openxmlformats.org/spreadsheetml/2006/main" count="444" uniqueCount="300">
  <si>
    <t>Marks</t>
  </si>
  <si>
    <t>No of Qs</t>
  </si>
  <si>
    <t>% of Total</t>
  </si>
  <si>
    <t>Introduction</t>
  </si>
  <si>
    <t>PART # 01</t>
  </si>
  <si>
    <t>PART # 02</t>
  </si>
  <si>
    <t>Process/By-Product</t>
  </si>
  <si>
    <t>Decision Making</t>
  </si>
  <si>
    <t>Break Even Point</t>
  </si>
  <si>
    <t>Marginal Costing/Absorption Costing</t>
  </si>
  <si>
    <t>Pricing</t>
  </si>
  <si>
    <t>Job Order</t>
  </si>
  <si>
    <t>Factory Overhead</t>
  </si>
  <si>
    <t>Standard Costing</t>
  </si>
  <si>
    <t>Budget</t>
  </si>
  <si>
    <t>ABC Costing</t>
  </si>
  <si>
    <t>Management Control</t>
  </si>
  <si>
    <t>Financial Forecast</t>
  </si>
  <si>
    <t>Cost Control</t>
  </si>
  <si>
    <t>TQM</t>
  </si>
  <si>
    <t>Non Financial Risk Management</t>
  </si>
  <si>
    <t>PART # 03</t>
  </si>
  <si>
    <t>Working Capital - General</t>
  </si>
  <si>
    <t>Inventory</t>
  </si>
  <si>
    <t>Debtor/Creditor</t>
  </si>
  <si>
    <t>Cash</t>
  </si>
  <si>
    <t>PART # 04</t>
  </si>
  <si>
    <t>Learning Curve</t>
  </si>
  <si>
    <t>Network Plan</t>
  </si>
  <si>
    <t>Cost Reduction</t>
  </si>
  <si>
    <t>Linear Programming</t>
  </si>
  <si>
    <t>S-08</t>
  </si>
  <si>
    <t>W-06</t>
  </si>
  <si>
    <t>S-06</t>
  </si>
  <si>
    <t>W-07</t>
  </si>
  <si>
    <t>S-07</t>
  </si>
  <si>
    <t>W-08</t>
  </si>
  <si>
    <t>S-09</t>
  </si>
  <si>
    <t>W-09</t>
  </si>
  <si>
    <t>W-10</t>
  </si>
  <si>
    <t>S-10</t>
  </si>
  <si>
    <t>W-11</t>
  </si>
  <si>
    <t>S-11</t>
  </si>
  <si>
    <t>W-12</t>
  </si>
  <si>
    <t>S-12</t>
  </si>
  <si>
    <t>W-13</t>
  </si>
  <si>
    <t>S-13</t>
  </si>
  <si>
    <t>W-14</t>
  </si>
  <si>
    <t>S-14</t>
  </si>
  <si>
    <t>MANAGEMENT ACCOUNTING (MODULE : F)</t>
  </si>
  <si>
    <t>ADVANCED TAXATION (MODULE : F)</t>
  </si>
  <si>
    <t>Company Numerical</t>
  </si>
  <si>
    <t>NUMERICAL PORTION</t>
  </si>
  <si>
    <t>THEORY PORTION</t>
  </si>
  <si>
    <t>Business Income</t>
  </si>
  <si>
    <t>Appeal</t>
  </si>
  <si>
    <t xml:space="preserve">Unit / NBFC </t>
  </si>
  <si>
    <t>WHT (Special Procedure)</t>
  </si>
  <si>
    <t>INCOME TAX:</t>
  </si>
  <si>
    <t>SALES TAX:</t>
  </si>
  <si>
    <t>FEDERAL EXCISE DUTY:</t>
  </si>
  <si>
    <t>Partnership</t>
  </si>
  <si>
    <t>Import</t>
  </si>
  <si>
    <t>Definition</t>
  </si>
  <si>
    <t>Representative</t>
  </si>
  <si>
    <t>MIX QUESTION:</t>
  </si>
  <si>
    <t>Advance tax &amp; registration</t>
  </si>
  <si>
    <t>Thin Capitalisation</t>
  </si>
  <si>
    <t>Losses &amp; Carry Forward</t>
  </si>
  <si>
    <t>Return</t>
  </si>
  <si>
    <t>Assessment</t>
  </si>
  <si>
    <t>Commencement Expense</t>
  </si>
  <si>
    <t>Record</t>
  </si>
  <si>
    <t>Registration</t>
  </si>
  <si>
    <t>Charge &amp; Adjustment</t>
  </si>
  <si>
    <t>Employee Share Option Scheme</t>
  </si>
  <si>
    <t>Sales Tax Rules, 2006</t>
  </si>
  <si>
    <t>Resident</t>
  </si>
  <si>
    <t>Tax Credits</t>
  </si>
  <si>
    <t>Duties</t>
  </si>
  <si>
    <t>Power</t>
  </si>
  <si>
    <t>Tax Avoidance</t>
  </si>
  <si>
    <t>Foreign Company</t>
  </si>
  <si>
    <t>Authority</t>
  </si>
  <si>
    <t>E - Intermediary</t>
  </si>
  <si>
    <t>Function</t>
  </si>
  <si>
    <t>Property Income</t>
  </si>
  <si>
    <t>Definition (ITR, 2002)</t>
  </si>
  <si>
    <t>Capital Gain</t>
  </si>
  <si>
    <t>Exemptions</t>
  </si>
  <si>
    <t>Special Audit</t>
  </si>
  <si>
    <t>Defintions</t>
  </si>
  <si>
    <t>Advance tax</t>
  </si>
  <si>
    <t>IAS - 1</t>
  </si>
  <si>
    <t>IAS - 2</t>
  </si>
  <si>
    <t>IAS - 7</t>
  </si>
  <si>
    <t>IAS - 8</t>
  </si>
  <si>
    <t>IAS - 10</t>
  </si>
  <si>
    <t>IAS - 11</t>
  </si>
  <si>
    <t>IAS - 12</t>
  </si>
  <si>
    <t>IAS - 16</t>
  </si>
  <si>
    <t>IAS - 17</t>
  </si>
  <si>
    <t>IAS - 18</t>
  </si>
  <si>
    <t>IAS - 19</t>
  </si>
  <si>
    <t>IAS - 20</t>
  </si>
  <si>
    <t>IAS - 23</t>
  </si>
  <si>
    <t>IAS - 24</t>
  </si>
  <si>
    <t>IAS - 29</t>
  </si>
  <si>
    <t>IAS - 32, 39,IFRS - 7</t>
  </si>
  <si>
    <t>IAS - 36</t>
  </si>
  <si>
    <t>IAS - 37</t>
  </si>
  <si>
    <t>IAS - 38</t>
  </si>
  <si>
    <t>IAS - 40</t>
  </si>
  <si>
    <t>IAS - 41</t>
  </si>
  <si>
    <t>IFRS - 1, 4, 6</t>
  </si>
  <si>
    <t>IFRS - 2</t>
  </si>
  <si>
    <t>IFRS - 5</t>
  </si>
  <si>
    <t>Consolidation, IAS - 27,28,31,21 IFRS 3</t>
  </si>
  <si>
    <t>IAS - 33 (EPS)</t>
  </si>
  <si>
    <t>Ratios</t>
  </si>
  <si>
    <t>Share Valuation</t>
  </si>
  <si>
    <t>Insurance</t>
  </si>
  <si>
    <t>Mutual Funds</t>
  </si>
  <si>
    <t>Leasing</t>
  </si>
  <si>
    <t>Retirement benefits (IAS 26)</t>
  </si>
  <si>
    <t>Others</t>
  </si>
  <si>
    <t>Consolidation always have been of prime importance in eyes of examiners</t>
  </si>
  <si>
    <t>50 % questions have been asked from these 10 topics</t>
  </si>
  <si>
    <t>More than 25% marks have been asked from these 10 topic,so these also needs your attention but are secondary to above 10 topics &amp; Consolidation</t>
  </si>
  <si>
    <t>No singal question from these 8 stanadars in last 13 attempts (6.5 years)</t>
  </si>
  <si>
    <t>ADVANCED FINANCIAL REPORTING ANALYSIS - IFRS WISE</t>
  </si>
  <si>
    <t>S-9</t>
  </si>
  <si>
    <t>W-9</t>
  </si>
  <si>
    <t>S-8</t>
  </si>
  <si>
    <t>W-8</t>
  </si>
  <si>
    <t>S-7</t>
  </si>
  <si>
    <t>W-7</t>
  </si>
  <si>
    <t>S-6</t>
  </si>
  <si>
    <t>W-6</t>
  </si>
  <si>
    <t>S-5</t>
  </si>
  <si>
    <t>W-5</t>
  </si>
  <si>
    <t>W-4</t>
  </si>
  <si>
    <t>S-4</t>
  </si>
  <si>
    <t>IAS - 32, 39,IFRS - 7 &amp; 9</t>
  </si>
  <si>
    <t>Banks</t>
  </si>
  <si>
    <t>IFRS - 12</t>
  </si>
  <si>
    <t>IFRS - 13</t>
  </si>
  <si>
    <t>Consolidation, IAS - 27,28,21,IFRS 3, 10 &amp; 11</t>
  </si>
  <si>
    <t>IFRS - 8</t>
  </si>
  <si>
    <t>W-3</t>
  </si>
  <si>
    <t>ADVANCED FINANCIAL REPORTING ANALYSIS - MARKS WISE</t>
  </si>
  <si>
    <t>IFRIC - 18</t>
  </si>
  <si>
    <t>SIC - 38</t>
  </si>
  <si>
    <t>ADVANCED AUDITING (MODULE : F)</t>
  </si>
  <si>
    <t>W-2</t>
  </si>
  <si>
    <t>BUSINESS FINANCE DECISION (MODULE : F)</t>
  </si>
  <si>
    <t>ISA's</t>
  </si>
  <si>
    <t>Framework</t>
  </si>
  <si>
    <t>ISA - 200</t>
  </si>
  <si>
    <t>ISA - 210</t>
  </si>
  <si>
    <t>ISA - 220</t>
  </si>
  <si>
    <t>ISA - 230</t>
  </si>
  <si>
    <t>ISA - 240</t>
  </si>
  <si>
    <t>ISA - 250</t>
  </si>
  <si>
    <t>ISA - 260</t>
  </si>
  <si>
    <t>ISA - 300</t>
  </si>
  <si>
    <t>ISA - 315</t>
  </si>
  <si>
    <t>ISA - 320</t>
  </si>
  <si>
    <t>ISA - 330</t>
  </si>
  <si>
    <t>ISA - 402</t>
  </si>
  <si>
    <t>ISA - 500</t>
  </si>
  <si>
    <t>ISA - 501</t>
  </si>
  <si>
    <t>ISA - 505</t>
  </si>
  <si>
    <t>ISA - 510</t>
  </si>
  <si>
    <t>ISA - 520</t>
  </si>
  <si>
    <t>ISA - 530</t>
  </si>
  <si>
    <t>ISA - 540</t>
  </si>
  <si>
    <t>ISA - 545</t>
  </si>
  <si>
    <t>ISA - 550</t>
  </si>
  <si>
    <t>ISA - 560</t>
  </si>
  <si>
    <t>ISA - 570</t>
  </si>
  <si>
    <t>ISA - 580</t>
  </si>
  <si>
    <t>ISA - 600</t>
  </si>
  <si>
    <t>ISA - 610</t>
  </si>
  <si>
    <t>ISA - 620</t>
  </si>
  <si>
    <t>ISA - 700</t>
  </si>
  <si>
    <t>ISA - 701</t>
  </si>
  <si>
    <t>ISA - 710</t>
  </si>
  <si>
    <t>ISA - 720</t>
  </si>
  <si>
    <t>ISA - 800</t>
  </si>
  <si>
    <t>IAPS - 1000</t>
  </si>
  <si>
    <t>IAPS - 1005</t>
  </si>
  <si>
    <t>IAPS - 1006</t>
  </si>
  <si>
    <t>IAPS - 1004</t>
  </si>
  <si>
    <t>IAPS - 1010</t>
  </si>
  <si>
    <t>IAPS - 1012</t>
  </si>
  <si>
    <t>IAPS - 1013</t>
  </si>
  <si>
    <t>IAPS - 1014</t>
  </si>
  <si>
    <t>ISRE - 2400</t>
  </si>
  <si>
    <t>ISRE - 2410</t>
  </si>
  <si>
    <t>ISAE - 3400</t>
  </si>
  <si>
    <t>ISAE - 3000</t>
  </si>
  <si>
    <t>ISRS - 4400</t>
  </si>
  <si>
    <t>ISRS - 4410</t>
  </si>
  <si>
    <t>Professional &amp; Ethical Considerations</t>
  </si>
  <si>
    <t>Special Reports</t>
  </si>
  <si>
    <t>Special Audits</t>
  </si>
  <si>
    <t xml:space="preserve">Specialised Audit i.e. Bank, Insurance, NBFC, Retirement Funds </t>
  </si>
  <si>
    <t>Non-Statutory Audits i.e. cost, management, operational, forensic, due diligence, money laundering, internal audit</t>
  </si>
  <si>
    <t>Sufficient Knowledge</t>
  </si>
  <si>
    <t>Detailed Knowledge</t>
  </si>
  <si>
    <t>General Awareness</t>
  </si>
  <si>
    <t xml:space="preserve">Break Up Value </t>
  </si>
  <si>
    <t>Book Value Report</t>
  </si>
  <si>
    <t>Compilation Report</t>
  </si>
  <si>
    <t>Expectation Gap</t>
  </si>
  <si>
    <t>Bonus Share Certificate</t>
  </si>
  <si>
    <t>S-3</t>
  </si>
  <si>
    <t>Statutory Report (Sec:157)</t>
  </si>
  <si>
    <t>Corporate Failure (ENRON)</t>
  </si>
  <si>
    <t>INVESTMENT APPRAISAL</t>
  </si>
  <si>
    <t>DIVIDEND</t>
  </si>
  <si>
    <t>FOREIGN EXCHANGE</t>
  </si>
  <si>
    <t>VALUATION</t>
  </si>
  <si>
    <t>CAPM + PORTFOLIO</t>
  </si>
  <si>
    <t>WACC + CAPITAL STRUCTURE</t>
  </si>
  <si>
    <t>RISK ANALYSIS</t>
  </si>
  <si>
    <t>MISC</t>
  </si>
  <si>
    <t>NPV+IRR+MIRR+Discounted Payback</t>
  </si>
  <si>
    <t>International + Taxation Issues</t>
  </si>
  <si>
    <t>Lease vs Buy</t>
  </si>
  <si>
    <t>Asset Replacement Option</t>
  </si>
  <si>
    <t>TFCs</t>
  </si>
  <si>
    <t>Dividend Irrelevance Theory</t>
  </si>
  <si>
    <t>Right Share &amp; Capital Structure</t>
  </si>
  <si>
    <t>Right Issue &amp; Price Effect</t>
  </si>
  <si>
    <t>WACC + Adjusted WACC</t>
  </si>
  <si>
    <t>Adjusted Present Value</t>
  </si>
  <si>
    <t>WACC + Market Price</t>
  </si>
  <si>
    <t>WACC + MM</t>
  </si>
  <si>
    <t>Different Capital Structure</t>
  </si>
  <si>
    <t>Interest Cover + MM</t>
  </si>
  <si>
    <t>Debt Equity Ratio</t>
  </si>
  <si>
    <t>Alpha Values</t>
  </si>
  <si>
    <t>Beta Calculations</t>
  </si>
  <si>
    <t>Sharp Ratio</t>
  </si>
  <si>
    <t>Return &amp; Weighted Beta</t>
  </si>
  <si>
    <t>All Methods (Future+Hedge+Options)</t>
  </si>
  <si>
    <t>Options (Call+Put)</t>
  </si>
  <si>
    <t>Hedge (Through Forward Cover)</t>
  </si>
  <si>
    <t>Hedge (Forward Cover+Money Market+Multilateral Netting)</t>
  </si>
  <si>
    <t>Hedge (Forward Cover+Money Market+Interest Rate Risk)</t>
  </si>
  <si>
    <t>Hedge (Forward Cover+Money Market)</t>
  </si>
  <si>
    <t>FCF + Acquisition</t>
  </si>
  <si>
    <t>FCF+Cash Flow Mag+ Optimum Sale</t>
  </si>
  <si>
    <t>Merger</t>
  </si>
  <si>
    <t>MBO</t>
  </si>
  <si>
    <t>Demerger (Surplus Value)</t>
  </si>
  <si>
    <t>FCF + Synergy</t>
  </si>
  <si>
    <t>Purchase Consideration calculation</t>
  </si>
  <si>
    <t>Shares as Purchase consideration+EPS+Discount rate</t>
  </si>
  <si>
    <t>Decision Tree + NPV</t>
  </si>
  <si>
    <t>Probabilities &amp; Expected Value</t>
  </si>
  <si>
    <t>Interest rate swaps</t>
  </si>
  <si>
    <t>Investment Mix</t>
  </si>
  <si>
    <t>Leverage ratios</t>
  </si>
  <si>
    <t>Projected cash flow &amp; dividend payout ratio</t>
  </si>
  <si>
    <t>Sensitivity analysis</t>
  </si>
  <si>
    <t>Forecasting &amp; debt equity ratio</t>
  </si>
  <si>
    <t>Injection of fresh equity + Shareholding calculation</t>
  </si>
  <si>
    <t>NPV</t>
  </si>
  <si>
    <t>Basics</t>
  </si>
  <si>
    <t>Tax Treatment (Illustrations)</t>
  </si>
  <si>
    <t>Sales Tax + FED  Numerical</t>
  </si>
  <si>
    <t>Group Tax &amp; Reliefs</t>
  </si>
  <si>
    <t>Individual + AOP Taxpayer Numerical</t>
  </si>
  <si>
    <t>Risk+Return+Investment Decision</t>
  </si>
  <si>
    <t>Synergy + Cost of Equity + Price Earning Ratio</t>
  </si>
  <si>
    <t>Portfolio Analysis</t>
  </si>
  <si>
    <t>Multilateral Netting</t>
  </si>
  <si>
    <t>Working capital (Strategy + Financing)</t>
  </si>
  <si>
    <t>Restructuring</t>
  </si>
  <si>
    <t>Loan Substituition Option</t>
  </si>
  <si>
    <t>Working Capital Constraints</t>
  </si>
  <si>
    <t>Share exchange/Evaluation</t>
  </si>
  <si>
    <t>Arbritage</t>
  </si>
  <si>
    <t>Interest swap</t>
  </si>
  <si>
    <t>WACC + Cost of equity</t>
  </si>
  <si>
    <t>Value of Ordinary share + Total value</t>
  </si>
  <si>
    <t>Forward cover + Bulk discount</t>
  </si>
  <si>
    <t>Debenture &amp; Bonds</t>
  </si>
  <si>
    <t>Minimum rent</t>
  </si>
  <si>
    <t>Dividend growth models</t>
  </si>
  <si>
    <t>Hedge gain + loss</t>
  </si>
  <si>
    <t>Right share</t>
  </si>
  <si>
    <t>Goowill valuation</t>
  </si>
  <si>
    <t>Sales Tax Numerical</t>
  </si>
  <si>
    <t>Refunds</t>
  </si>
  <si>
    <t>Other Income</t>
  </si>
  <si>
    <t>www.gcaofficial.org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</si>
</sst>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6"/>
      <color rgb="FF7030A0"/>
      <name val="Arial"/>
      <family val="2"/>
    </font>
    <font>
      <sz val="10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  <font>
      <b/>
      <u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37" fontId="0" fillId="0" borderId="0" xfId="0" applyNumberFormat="1" applyAlignment="1">
      <alignment horizontal="center"/>
    </xf>
    <xf numFmtId="0" fontId="2" fillId="0" borderId="0" xfId="0" applyFont="1"/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7" fontId="0" fillId="2" borderId="1" xfId="0" applyNumberFormat="1" applyFill="1" applyBorder="1" applyAlignment="1">
      <alignment horizontal="center"/>
    </xf>
    <xf numFmtId="164" fontId="1" fillId="2" borderId="1" xfId="1" applyNumberFormat="1" applyFill="1" applyBorder="1"/>
    <xf numFmtId="164" fontId="1" fillId="2" borderId="1" xfId="1" applyNumberForma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37" fontId="2" fillId="2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/>
    <xf numFmtId="164" fontId="2" fillId="2" borderId="1" xfId="1" applyNumberFormat="1" applyFont="1" applyFill="1" applyBorder="1" applyAlignment="1">
      <alignment horizontal="center"/>
    </xf>
    <xf numFmtId="9" fontId="2" fillId="2" borderId="1" xfId="1" applyNumberFormat="1" applyFont="1" applyFill="1" applyBorder="1" applyAlignment="1">
      <alignment horizontal="center"/>
    </xf>
    <xf numFmtId="165" fontId="1" fillId="2" borderId="1" xfId="0" applyNumberFormat="1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37" fontId="0" fillId="0" borderId="0" xfId="0" applyNumberFormat="1" applyFill="1" applyBorder="1" applyAlignment="1">
      <alignment horizontal="center"/>
    </xf>
    <xf numFmtId="164" fontId="1" fillId="0" borderId="0" xfId="1" applyNumberFormat="1" applyFill="1" applyBorder="1"/>
    <xf numFmtId="164" fontId="1" fillId="0" borderId="0" xfId="1" applyNumberFormat="1" applyFill="1" applyBorder="1" applyAlignment="1">
      <alignment horizontal="center"/>
    </xf>
    <xf numFmtId="165" fontId="1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165" fontId="2" fillId="2" borderId="1" xfId="0" applyNumberFormat="1" applyFont="1" applyFill="1" applyBorder="1"/>
    <xf numFmtId="37" fontId="1" fillId="2" borderId="1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 horizontal="center"/>
    </xf>
    <xf numFmtId="164" fontId="1" fillId="2" borderId="1" xfId="1" applyNumberFormat="1" applyFont="1" applyFill="1" applyBorder="1"/>
    <xf numFmtId="164" fontId="1" fillId="2" borderId="1" xfId="1" applyNumberFormat="1" applyFon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4" fillId="0" borderId="0" xfId="0" applyFont="1" applyAlignment="1"/>
    <xf numFmtId="0" fontId="0" fillId="2" borderId="1" xfId="0" applyFill="1" applyBorder="1"/>
    <xf numFmtId="0" fontId="0" fillId="2" borderId="1" xfId="0" applyFill="1" applyBorder="1" applyAlignment="1">
      <alignment wrapText="1"/>
    </xf>
    <xf numFmtId="164" fontId="2" fillId="2" borderId="1" xfId="2" applyNumberFormat="1" applyFont="1" applyFill="1" applyBorder="1"/>
    <xf numFmtId="164" fontId="2" fillId="2" borderId="1" xfId="2" applyNumberFormat="1" applyFont="1" applyFill="1" applyBorder="1" applyAlignment="1">
      <alignment horizontal="center"/>
    </xf>
    <xf numFmtId="9" fontId="2" fillId="2" borderId="1" xfId="2" applyNumberFormat="1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164" fontId="1" fillId="2" borderId="1" xfId="2" applyNumberFormat="1" applyFont="1" applyFill="1" applyBorder="1"/>
    <xf numFmtId="164" fontId="1" fillId="2" borderId="1" xfId="2" applyNumberFormat="1" applyFont="1" applyFill="1" applyBorder="1" applyAlignment="1">
      <alignment horizontal="center"/>
    </xf>
    <xf numFmtId="0" fontId="1" fillId="0" borderId="0" xfId="0" applyFont="1" applyFill="1"/>
    <xf numFmtId="0" fontId="10" fillId="2" borderId="1" xfId="0" applyFont="1" applyFill="1" applyBorder="1" applyAlignment="1">
      <alignment wrapText="1"/>
    </xf>
    <xf numFmtId="0" fontId="1" fillId="5" borderId="1" xfId="0" applyFont="1" applyFill="1" applyBorder="1"/>
    <xf numFmtId="0" fontId="1" fillId="0" borderId="0" xfId="0" applyFont="1" applyFill="1" applyBorder="1"/>
    <xf numFmtId="164" fontId="1" fillId="0" borderId="0" xfId="2" applyNumberFormat="1" applyFont="1" applyFill="1" applyBorder="1"/>
    <xf numFmtId="164" fontId="1" fillId="0" borderId="0" xfId="2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12" fillId="3" borderId="4" xfId="0" applyFont="1" applyFill="1" applyBorder="1" applyAlignment="1">
      <alignment wrapText="1"/>
    </xf>
    <xf numFmtId="0" fontId="0" fillId="0" borderId="0" xfId="0" applyFill="1"/>
    <xf numFmtId="0" fontId="13" fillId="2" borderId="1" xfId="0" applyFont="1" applyFill="1" applyBorder="1" applyAlignment="1">
      <alignment wrapText="1"/>
    </xf>
    <xf numFmtId="37" fontId="2" fillId="0" borderId="0" xfId="0" applyNumberFormat="1" applyFont="1" applyFill="1" applyBorder="1" applyAlignment="1">
      <alignment horizontal="center"/>
    </xf>
    <xf numFmtId="0" fontId="15" fillId="0" borderId="0" xfId="3" applyFont="1" applyAlignment="1" applyProtection="1">
      <alignment horizontal="right"/>
    </xf>
    <xf numFmtId="0" fontId="12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</cellXfs>
  <cellStyles count="4">
    <cellStyle name="Comma" xfId="1" builtinId="3"/>
    <cellStyle name="Comma 2" xfId="2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142875</xdr:rowOff>
    </xdr:from>
    <xdr:to>
      <xdr:col>0</xdr:col>
      <xdr:colOff>1990725</xdr:colOff>
      <xdr:row>4</xdr:row>
      <xdr:rowOff>34925</xdr:rowOff>
    </xdr:to>
    <xdr:pic>
      <xdr:nvPicPr>
        <xdr:cNvPr id="2" name="Picture 1" descr="139353109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304800"/>
          <a:ext cx="1733550" cy="48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142875</xdr:rowOff>
    </xdr:from>
    <xdr:to>
      <xdr:col>0</xdr:col>
      <xdr:colOff>2057400</xdr:colOff>
      <xdr:row>4</xdr:row>
      <xdr:rowOff>34925</xdr:rowOff>
    </xdr:to>
    <xdr:pic>
      <xdr:nvPicPr>
        <xdr:cNvPr id="2" name="Picture 1" descr="139353109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314325"/>
          <a:ext cx="1733550" cy="482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142875</xdr:rowOff>
    </xdr:from>
    <xdr:to>
      <xdr:col>0</xdr:col>
      <xdr:colOff>2057400</xdr:colOff>
      <xdr:row>4</xdr:row>
      <xdr:rowOff>34925</xdr:rowOff>
    </xdr:to>
    <xdr:pic>
      <xdr:nvPicPr>
        <xdr:cNvPr id="2" name="Picture 1" descr="139353109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304800"/>
          <a:ext cx="1733550" cy="482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142874</xdr:rowOff>
    </xdr:from>
    <xdr:to>
      <xdr:col>0</xdr:col>
      <xdr:colOff>1219200</xdr:colOff>
      <xdr:row>3</xdr:row>
      <xdr:rowOff>123824</xdr:rowOff>
    </xdr:to>
    <xdr:pic>
      <xdr:nvPicPr>
        <xdr:cNvPr id="27" name="Picture 26" descr="139353109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142874"/>
          <a:ext cx="1162050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361950</xdr:colOff>
      <xdr:row>44</xdr:row>
      <xdr:rowOff>123825</xdr:rowOff>
    </xdr:from>
    <xdr:to>
      <xdr:col>20</xdr:col>
      <xdr:colOff>123825</xdr:colOff>
      <xdr:row>45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8096250" y="6800850"/>
          <a:ext cx="342900" cy="13335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361950</xdr:colOff>
      <xdr:row>45</xdr:row>
      <xdr:rowOff>104775</xdr:rowOff>
    </xdr:from>
    <xdr:to>
      <xdr:col>19</xdr:col>
      <xdr:colOff>219075</xdr:colOff>
      <xdr:row>46</xdr:row>
      <xdr:rowOff>66675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H="1">
          <a:off x="7629525" y="6943725"/>
          <a:ext cx="323850" cy="123825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381000</xdr:colOff>
      <xdr:row>44</xdr:row>
      <xdr:rowOff>57150</xdr:rowOff>
    </xdr:from>
    <xdr:to>
      <xdr:col>13</xdr:col>
      <xdr:colOff>228600</xdr:colOff>
      <xdr:row>45</xdr:row>
      <xdr:rowOff>142875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H="1" flipV="1">
          <a:off x="4276725" y="6734175"/>
          <a:ext cx="314325" cy="24765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314325</xdr:colOff>
      <xdr:row>40</xdr:row>
      <xdr:rowOff>95250</xdr:rowOff>
    </xdr:from>
    <xdr:to>
      <xdr:col>21</xdr:col>
      <xdr:colOff>190500</xdr:colOff>
      <xdr:row>41</xdr:row>
      <xdr:rowOff>66675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>
          <a:off x="8629650" y="6124575"/>
          <a:ext cx="342900" cy="13335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361950</xdr:colOff>
      <xdr:row>40</xdr:row>
      <xdr:rowOff>95250</xdr:rowOff>
    </xdr:from>
    <xdr:to>
      <xdr:col>24</xdr:col>
      <xdr:colOff>123825</xdr:colOff>
      <xdr:row>41</xdr:row>
      <xdr:rowOff>66675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>
          <a:off x="10191750" y="6124575"/>
          <a:ext cx="342900" cy="13335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361950</xdr:colOff>
      <xdr:row>40</xdr:row>
      <xdr:rowOff>133350</xdr:rowOff>
    </xdr:from>
    <xdr:to>
      <xdr:col>20</xdr:col>
      <xdr:colOff>180975</xdr:colOff>
      <xdr:row>41</xdr:row>
      <xdr:rowOff>142875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 flipH="1" flipV="1">
          <a:off x="8096250" y="6162675"/>
          <a:ext cx="400050" cy="17145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361950</xdr:colOff>
      <xdr:row>40</xdr:row>
      <xdr:rowOff>66675</xdr:rowOff>
    </xdr:from>
    <xdr:to>
      <xdr:col>16</xdr:col>
      <xdr:colOff>180975</xdr:colOff>
      <xdr:row>41</xdr:row>
      <xdr:rowOff>76200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 flipH="1" flipV="1">
          <a:off x="5886450" y="6096000"/>
          <a:ext cx="400050" cy="17145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12</xdr:row>
      <xdr:rowOff>95250</xdr:rowOff>
    </xdr:from>
    <xdr:to>
      <xdr:col>19</xdr:col>
      <xdr:colOff>180975</xdr:colOff>
      <xdr:row>16</xdr:row>
      <xdr:rowOff>123825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 flipH="1">
          <a:off x="7562850" y="2038350"/>
          <a:ext cx="352425" cy="838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400050</xdr:colOff>
      <xdr:row>13</xdr:row>
      <xdr:rowOff>0</xdr:rowOff>
    </xdr:from>
    <xdr:to>
      <xdr:col>18</xdr:col>
      <xdr:colOff>104775</xdr:colOff>
      <xdr:row>16</xdr:row>
      <xdr:rowOff>57150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7086600" y="2114550"/>
          <a:ext cx="285750" cy="695325"/>
        </a:xfrm>
        <a:prstGeom prst="line">
          <a:avLst/>
        </a:prstGeom>
        <a:noFill/>
        <a:ln w="6350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104775</xdr:colOff>
      <xdr:row>12</xdr:row>
      <xdr:rowOff>133350</xdr:rowOff>
    </xdr:from>
    <xdr:to>
      <xdr:col>22</xdr:col>
      <xdr:colOff>114300</xdr:colOff>
      <xdr:row>21</xdr:row>
      <xdr:rowOff>76200</xdr:rowOff>
    </xdr:to>
    <xdr:sp macro="" textlink="">
      <xdr:nvSpPr>
        <xdr:cNvPr id="11" name="Line 23"/>
        <xdr:cNvSpPr>
          <a:spLocks noChangeShapeType="1"/>
        </xdr:cNvSpPr>
      </xdr:nvSpPr>
      <xdr:spPr bwMode="auto">
        <a:xfrm>
          <a:off x="9467850" y="2076450"/>
          <a:ext cx="9525" cy="1562100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 type="triangle" w="med" len="med"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361950</xdr:colOff>
      <xdr:row>12</xdr:row>
      <xdr:rowOff>114300</xdr:rowOff>
    </xdr:from>
    <xdr:to>
      <xdr:col>19</xdr:col>
      <xdr:colOff>371475</xdr:colOff>
      <xdr:row>21</xdr:row>
      <xdr:rowOff>57150</xdr:rowOff>
    </xdr:to>
    <xdr:sp macro="" textlink="">
      <xdr:nvSpPr>
        <xdr:cNvPr id="12" name="Line 24"/>
        <xdr:cNvSpPr>
          <a:spLocks noChangeShapeType="1"/>
        </xdr:cNvSpPr>
      </xdr:nvSpPr>
      <xdr:spPr bwMode="auto">
        <a:xfrm>
          <a:off x="8096250" y="2057400"/>
          <a:ext cx="9525" cy="1562100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 type="triangle" w="med" len="med"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333375</xdr:colOff>
      <xdr:row>44</xdr:row>
      <xdr:rowOff>85725</xdr:rowOff>
    </xdr:from>
    <xdr:to>
      <xdr:col>17</xdr:col>
      <xdr:colOff>114300</xdr:colOff>
      <xdr:row>45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 flipH="1">
          <a:off x="6438900" y="6762750"/>
          <a:ext cx="361950" cy="123825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314325</xdr:colOff>
      <xdr:row>40</xdr:row>
      <xdr:rowOff>104775</xdr:rowOff>
    </xdr:from>
    <xdr:to>
      <xdr:col>17</xdr:col>
      <xdr:colOff>190500</xdr:colOff>
      <xdr:row>41</xdr:row>
      <xdr:rowOff>76200</xdr:rowOff>
    </xdr:to>
    <xdr:sp macro="" textlink="">
      <xdr:nvSpPr>
        <xdr:cNvPr id="14" name="Line 8"/>
        <xdr:cNvSpPr>
          <a:spLocks noChangeShapeType="1"/>
        </xdr:cNvSpPr>
      </xdr:nvSpPr>
      <xdr:spPr bwMode="auto">
        <a:xfrm flipH="1">
          <a:off x="6419850" y="6134100"/>
          <a:ext cx="457200" cy="13335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314325</xdr:colOff>
      <xdr:row>13</xdr:row>
      <xdr:rowOff>0</xdr:rowOff>
    </xdr:from>
    <xdr:to>
      <xdr:col>17</xdr:col>
      <xdr:colOff>228600</xdr:colOff>
      <xdr:row>16</xdr:row>
      <xdr:rowOff>9525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 flipH="1">
          <a:off x="6419850" y="2124075"/>
          <a:ext cx="495300" cy="638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285750</xdr:colOff>
      <xdr:row>12</xdr:row>
      <xdr:rowOff>104775</xdr:rowOff>
    </xdr:from>
    <xdr:to>
      <xdr:col>17</xdr:col>
      <xdr:colOff>295275</xdr:colOff>
      <xdr:row>21</xdr:row>
      <xdr:rowOff>47625</xdr:rowOff>
    </xdr:to>
    <xdr:sp macro="" textlink="">
      <xdr:nvSpPr>
        <xdr:cNvPr id="16" name="Line 25"/>
        <xdr:cNvSpPr>
          <a:spLocks noChangeShapeType="1"/>
        </xdr:cNvSpPr>
      </xdr:nvSpPr>
      <xdr:spPr bwMode="auto">
        <a:xfrm>
          <a:off x="6972300" y="2047875"/>
          <a:ext cx="9525" cy="1562100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 type="triangle" w="med" len="med"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361950</xdr:colOff>
      <xdr:row>40</xdr:row>
      <xdr:rowOff>123825</xdr:rowOff>
    </xdr:from>
    <xdr:to>
      <xdr:col>15</xdr:col>
      <xdr:colOff>238125</xdr:colOff>
      <xdr:row>41</xdr:row>
      <xdr:rowOff>95250</xdr:rowOff>
    </xdr:to>
    <xdr:sp macro="" textlink="">
      <xdr:nvSpPr>
        <xdr:cNvPr id="17" name="Line 8"/>
        <xdr:cNvSpPr>
          <a:spLocks noChangeShapeType="1"/>
        </xdr:cNvSpPr>
      </xdr:nvSpPr>
      <xdr:spPr bwMode="auto">
        <a:xfrm flipH="1">
          <a:off x="5305425" y="6153150"/>
          <a:ext cx="457200" cy="13335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276225</xdr:colOff>
      <xdr:row>40</xdr:row>
      <xdr:rowOff>142875</xdr:rowOff>
    </xdr:from>
    <xdr:to>
      <xdr:col>13</xdr:col>
      <xdr:colOff>266700</xdr:colOff>
      <xdr:row>41</xdr:row>
      <xdr:rowOff>114300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 flipH="1">
          <a:off x="4171950" y="6172200"/>
          <a:ext cx="457200" cy="13335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381000</xdr:colOff>
      <xdr:row>40</xdr:row>
      <xdr:rowOff>76200</xdr:rowOff>
    </xdr:from>
    <xdr:to>
      <xdr:col>14</xdr:col>
      <xdr:colOff>200025</xdr:colOff>
      <xdr:row>41</xdr:row>
      <xdr:rowOff>85725</xdr:rowOff>
    </xdr:to>
    <xdr:sp macro="" textlink="">
      <xdr:nvSpPr>
        <xdr:cNvPr id="19" name="Line 11"/>
        <xdr:cNvSpPr>
          <a:spLocks noChangeShapeType="1"/>
        </xdr:cNvSpPr>
      </xdr:nvSpPr>
      <xdr:spPr bwMode="auto">
        <a:xfrm flipH="1" flipV="1">
          <a:off x="4743450" y="6105525"/>
          <a:ext cx="400050" cy="17145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323850</xdr:colOff>
      <xdr:row>40</xdr:row>
      <xdr:rowOff>66675</xdr:rowOff>
    </xdr:from>
    <xdr:to>
      <xdr:col>22</xdr:col>
      <xdr:colOff>142875</xdr:colOff>
      <xdr:row>41</xdr:row>
      <xdr:rowOff>76200</xdr:rowOff>
    </xdr:to>
    <xdr:sp macro="" textlink="">
      <xdr:nvSpPr>
        <xdr:cNvPr id="20" name="Line 10"/>
        <xdr:cNvSpPr>
          <a:spLocks noChangeShapeType="1"/>
        </xdr:cNvSpPr>
      </xdr:nvSpPr>
      <xdr:spPr bwMode="auto">
        <a:xfrm flipH="1" flipV="1">
          <a:off x="9105900" y="6096000"/>
          <a:ext cx="400050" cy="17145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419100</xdr:colOff>
      <xdr:row>45</xdr:row>
      <xdr:rowOff>76200</xdr:rowOff>
    </xdr:from>
    <xdr:to>
      <xdr:col>14</xdr:col>
      <xdr:colOff>152400</xdr:colOff>
      <xdr:row>47</xdr:row>
      <xdr:rowOff>0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 flipH="1" flipV="1">
          <a:off x="4781550" y="6915150"/>
          <a:ext cx="314325" cy="24765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238125</xdr:colOff>
      <xdr:row>40</xdr:row>
      <xdr:rowOff>95250</xdr:rowOff>
    </xdr:from>
    <xdr:to>
      <xdr:col>11</xdr:col>
      <xdr:colOff>228600</xdr:colOff>
      <xdr:row>41</xdr:row>
      <xdr:rowOff>66675</xdr:rowOff>
    </xdr:to>
    <xdr:sp macro="" textlink="">
      <xdr:nvSpPr>
        <xdr:cNvPr id="22" name="Line 8"/>
        <xdr:cNvSpPr>
          <a:spLocks noChangeShapeType="1"/>
        </xdr:cNvSpPr>
      </xdr:nvSpPr>
      <xdr:spPr bwMode="auto">
        <a:xfrm flipH="1">
          <a:off x="3086100" y="6124575"/>
          <a:ext cx="457200" cy="13335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342900</xdr:colOff>
      <xdr:row>40</xdr:row>
      <xdr:rowOff>28575</xdr:rowOff>
    </xdr:from>
    <xdr:to>
      <xdr:col>12</xdr:col>
      <xdr:colOff>161925</xdr:colOff>
      <xdr:row>41</xdr:row>
      <xdr:rowOff>38100</xdr:rowOff>
    </xdr:to>
    <xdr:sp macro="" textlink="">
      <xdr:nvSpPr>
        <xdr:cNvPr id="23" name="Line 11"/>
        <xdr:cNvSpPr>
          <a:spLocks noChangeShapeType="1"/>
        </xdr:cNvSpPr>
      </xdr:nvSpPr>
      <xdr:spPr bwMode="auto">
        <a:xfrm flipH="1" flipV="1">
          <a:off x="3657600" y="6057900"/>
          <a:ext cx="400050" cy="17145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40</xdr:row>
      <xdr:rowOff>76200</xdr:rowOff>
    </xdr:from>
    <xdr:to>
      <xdr:col>10</xdr:col>
      <xdr:colOff>209550</xdr:colOff>
      <xdr:row>41</xdr:row>
      <xdr:rowOff>85725</xdr:rowOff>
    </xdr:to>
    <xdr:sp macro="" textlink="">
      <xdr:nvSpPr>
        <xdr:cNvPr id="24" name="Line 11"/>
        <xdr:cNvSpPr>
          <a:spLocks noChangeShapeType="1"/>
        </xdr:cNvSpPr>
      </xdr:nvSpPr>
      <xdr:spPr bwMode="auto">
        <a:xfrm flipH="1" flipV="1">
          <a:off x="4410075" y="6200775"/>
          <a:ext cx="171450" cy="17145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285750</xdr:colOff>
      <xdr:row>44</xdr:row>
      <xdr:rowOff>104775</xdr:rowOff>
    </xdr:from>
    <xdr:to>
      <xdr:col>11</xdr:col>
      <xdr:colOff>161925</xdr:colOff>
      <xdr:row>45</xdr:row>
      <xdr:rowOff>76200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3133725" y="6781800"/>
          <a:ext cx="342900" cy="13335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45</xdr:row>
      <xdr:rowOff>85725</xdr:rowOff>
    </xdr:from>
    <xdr:to>
      <xdr:col>10</xdr:col>
      <xdr:colOff>142875</xdr:colOff>
      <xdr:row>46</xdr:row>
      <xdr:rowOff>47625</xdr:rowOff>
    </xdr:to>
    <xdr:sp macro="" textlink="">
      <xdr:nvSpPr>
        <xdr:cNvPr id="26" name="Line 4"/>
        <xdr:cNvSpPr>
          <a:spLocks noChangeShapeType="1"/>
        </xdr:cNvSpPr>
      </xdr:nvSpPr>
      <xdr:spPr bwMode="auto">
        <a:xfrm flipH="1">
          <a:off x="2667000" y="6924675"/>
          <a:ext cx="323850" cy="123825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57150</xdr:colOff>
      <xdr:row>0</xdr:row>
      <xdr:rowOff>142874</xdr:rowOff>
    </xdr:from>
    <xdr:to>
      <xdr:col>0</xdr:col>
      <xdr:colOff>1219200</xdr:colOff>
      <xdr:row>3</xdr:row>
      <xdr:rowOff>123824</xdr:rowOff>
    </xdr:to>
    <xdr:pic>
      <xdr:nvPicPr>
        <xdr:cNvPr id="27" name="Picture 26" descr="139353109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142874"/>
          <a:ext cx="1162050" cy="581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85725</xdr:colOff>
      <xdr:row>36</xdr:row>
      <xdr:rowOff>76200</xdr:rowOff>
    </xdr:from>
    <xdr:to>
      <xdr:col>29</xdr:col>
      <xdr:colOff>190500</xdr:colOff>
      <xdr:row>42</xdr:row>
      <xdr:rowOff>142875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10010775" y="6705600"/>
          <a:ext cx="104775" cy="1038225"/>
        </a:xfrm>
        <a:prstGeom prst="rightBrace">
          <a:avLst>
            <a:gd name="adj1" fmla="val 82407"/>
            <a:gd name="adj2" fmla="val 50000"/>
          </a:avLst>
        </a:prstGeom>
        <a:solidFill>
          <a:schemeClr val="tx1"/>
        </a:solidFill>
        <a:ln w="19050">
          <a:solidFill>
            <a:srgbClr val="800000"/>
          </a:solidFill>
          <a:round/>
          <a:headEnd/>
          <a:tailEnd/>
        </a:ln>
        <a:extLst/>
      </xdr:spPr>
    </xdr:sp>
    <xdr:clientData/>
  </xdr:twoCellAnchor>
  <xdr:twoCellAnchor>
    <xdr:from>
      <xdr:col>29</xdr:col>
      <xdr:colOff>114299</xdr:colOff>
      <xdr:row>8</xdr:row>
      <xdr:rowOff>66675</xdr:rowOff>
    </xdr:from>
    <xdr:to>
      <xdr:col>29</xdr:col>
      <xdr:colOff>228600</xdr:colOff>
      <xdr:row>17</xdr:row>
      <xdr:rowOff>152400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10039349" y="1638300"/>
          <a:ext cx="114301" cy="1543050"/>
        </a:xfrm>
        <a:prstGeom prst="rightBrace">
          <a:avLst>
            <a:gd name="adj1" fmla="val 327083"/>
            <a:gd name="adj2" fmla="val 50000"/>
          </a:avLst>
        </a:prstGeom>
        <a:solidFill>
          <a:schemeClr val="tx1"/>
        </a:solidFill>
        <a:ln w="19050">
          <a:solidFill>
            <a:srgbClr val="800000"/>
          </a:solidFill>
          <a:round/>
          <a:headEnd/>
          <a:tailEnd/>
        </a:ln>
        <a:extLst/>
      </xdr:spPr>
    </xdr:sp>
    <xdr:clientData/>
  </xdr:twoCellAnchor>
  <xdr:twoCellAnchor>
    <xdr:from>
      <xdr:col>29</xdr:col>
      <xdr:colOff>123825</xdr:colOff>
      <xdr:row>20</xdr:row>
      <xdr:rowOff>9524</xdr:rowOff>
    </xdr:from>
    <xdr:to>
      <xdr:col>29</xdr:col>
      <xdr:colOff>200025</xdr:colOff>
      <xdr:row>34</xdr:row>
      <xdr:rowOff>276225</xdr:rowOff>
    </xdr:to>
    <xdr:sp macro="" textlink="">
      <xdr:nvSpPr>
        <xdr:cNvPr id="4" name="AutoShape 5"/>
        <xdr:cNvSpPr>
          <a:spLocks/>
        </xdr:cNvSpPr>
      </xdr:nvSpPr>
      <xdr:spPr bwMode="auto">
        <a:xfrm>
          <a:off x="10048875" y="3524249"/>
          <a:ext cx="76200" cy="2895601"/>
        </a:xfrm>
        <a:prstGeom prst="rightBrace">
          <a:avLst>
            <a:gd name="adj1" fmla="val 362500"/>
            <a:gd name="adj2" fmla="val 50000"/>
          </a:avLst>
        </a:prstGeom>
        <a:solidFill>
          <a:schemeClr val="tx1"/>
        </a:solidFill>
        <a:ln w="19050">
          <a:solidFill>
            <a:srgbClr val="800000"/>
          </a:solidFill>
          <a:round/>
          <a:headEnd/>
          <a:tailEnd/>
        </a:ln>
        <a:extLst/>
      </xdr:spPr>
    </xdr:sp>
    <xdr:clientData/>
  </xdr:twoCellAnchor>
  <xdr:twoCellAnchor editAs="oneCell">
    <xdr:from>
      <xdr:col>0</xdr:col>
      <xdr:colOff>57150</xdr:colOff>
      <xdr:row>0</xdr:row>
      <xdr:rowOff>133350</xdr:rowOff>
    </xdr:from>
    <xdr:to>
      <xdr:col>0</xdr:col>
      <xdr:colOff>1219200</xdr:colOff>
      <xdr:row>3</xdr:row>
      <xdr:rowOff>114300</xdr:rowOff>
    </xdr:to>
    <xdr:pic>
      <xdr:nvPicPr>
        <xdr:cNvPr id="5" name="Picture 4" descr="139353109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133350"/>
          <a:ext cx="116205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caofficial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showGridLines="0" view="pageBreakPreview" zoomScaleNormal="100" zoomScaleSheetLayoutView="100" workbookViewId="0">
      <pane xSplit="1" ySplit="5" topLeftCell="B6" activePane="bottomRight" state="frozen"/>
      <selection pane="topRight" activeCell="C1" sqref="C1"/>
      <selection pane="bottomLeft" activeCell="A5" sqref="A5"/>
      <selection pane="bottomRight" activeCell="A26" sqref="A26"/>
    </sheetView>
  </sheetViews>
  <sheetFormatPr defaultRowHeight="12.75"/>
  <cols>
    <col min="1" max="1" width="33.140625" customWidth="1"/>
    <col min="2" max="2" width="2" customWidth="1"/>
    <col min="3" max="3" width="4.28515625" customWidth="1"/>
    <col min="4" max="4" width="4.7109375" customWidth="1"/>
    <col min="5" max="5" width="4.28515625" customWidth="1"/>
    <col min="6" max="6" width="5" customWidth="1"/>
    <col min="7" max="8" width="4.5703125" customWidth="1"/>
    <col min="9" max="9" width="4.42578125" customWidth="1"/>
    <col min="10" max="10" width="4.7109375" customWidth="1"/>
    <col min="11" max="11" width="4.28515625" customWidth="1"/>
    <col min="12" max="12" width="5" customWidth="1"/>
    <col min="13" max="13" width="4.5703125" customWidth="1"/>
    <col min="14" max="14" width="5" customWidth="1"/>
    <col min="15" max="15" width="4.5703125" customWidth="1"/>
    <col min="16" max="16" width="5.140625" customWidth="1"/>
    <col min="17" max="17" width="4.42578125" customWidth="1"/>
    <col min="18" max="18" width="5.140625" customWidth="1"/>
    <col min="19" max="19" width="4.28515625" customWidth="1"/>
    <col min="20" max="20" width="4.7109375" customWidth="1"/>
    <col min="21" max="21" width="2.85546875" customWidth="1"/>
    <col min="22" max="22" width="5.85546875" customWidth="1"/>
    <col min="23" max="23" width="6.7109375" bestFit="1" customWidth="1"/>
    <col min="24" max="24" width="7.5703125" customWidth="1"/>
  </cols>
  <sheetData>
    <row r="1" spans="1:24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21" thickBot="1">
      <c r="A2" s="2"/>
      <c r="B2" s="2"/>
      <c r="C2" s="62" t="s">
        <v>49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4"/>
    </row>
    <row r="3" spans="1:2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>
      <c r="A4" s="2"/>
      <c r="B4" s="2"/>
      <c r="C4" s="57" t="s">
        <v>48</v>
      </c>
      <c r="D4" s="57" t="s">
        <v>47</v>
      </c>
      <c r="E4" s="57" t="s">
        <v>46</v>
      </c>
      <c r="F4" s="57" t="s">
        <v>45</v>
      </c>
      <c r="G4" s="57" t="s">
        <v>44</v>
      </c>
      <c r="H4" s="57" t="s">
        <v>43</v>
      </c>
      <c r="I4" s="57" t="s">
        <v>42</v>
      </c>
      <c r="J4" s="57" t="s">
        <v>41</v>
      </c>
      <c r="K4" s="57" t="s">
        <v>40</v>
      </c>
      <c r="L4" s="57" t="s">
        <v>39</v>
      </c>
      <c r="M4" s="57" t="s">
        <v>37</v>
      </c>
      <c r="N4" s="57" t="s">
        <v>38</v>
      </c>
      <c r="O4" s="57" t="s">
        <v>31</v>
      </c>
      <c r="P4" s="57" t="s">
        <v>36</v>
      </c>
      <c r="Q4" s="57" t="s">
        <v>35</v>
      </c>
      <c r="R4" s="57" t="s">
        <v>34</v>
      </c>
      <c r="S4" s="57" t="s">
        <v>33</v>
      </c>
      <c r="T4" s="57" t="s">
        <v>32</v>
      </c>
      <c r="U4" s="2"/>
      <c r="V4" s="59" t="s">
        <v>1</v>
      </c>
      <c r="W4" s="60" t="s">
        <v>0</v>
      </c>
      <c r="X4" s="59" t="s">
        <v>2</v>
      </c>
    </row>
    <row r="5" spans="1:24">
      <c r="A5" s="55" t="s">
        <v>299</v>
      </c>
      <c r="B5" s="2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4"/>
      <c r="V5" s="59"/>
      <c r="W5" s="61"/>
      <c r="X5" s="59"/>
    </row>
    <row r="6" spans="1:24" ht="13.5" thickBot="1"/>
    <row r="7" spans="1:24" ht="13.5" thickBot="1">
      <c r="A7" s="21" t="s">
        <v>4</v>
      </c>
      <c r="T7" s="16"/>
      <c r="U7" s="16"/>
      <c r="V7" s="17"/>
      <c r="W7" s="18"/>
      <c r="X7" s="19"/>
    </row>
    <row r="8" spans="1:24">
      <c r="A8" s="20"/>
      <c r="T8" s="16"/>
      <c r="U8" s="16"/>
      <c r="V8" s="17"/>
      <c r="W8" s="18"/>
      <c r="X8" s="19"/>
    </row>
    <row r="9" spans="1:24">
      <c r="A9" s="8" t="s"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>
        <v>8</v>
      </c>
      <c r="N9" s="5"/>
      <c r="O9" s="5"/>
      <c r="P9" s="5"/>
      <c r="Q9" s="5"/>
      <c r="R9" s="5"/>
      <c r="S9" s="5"/>
      <c r="T9" s="5"/>
      <c r="U9" s="1"/>
      <c r="V9" s="6">
        <f>COUNT(C9:T9)</f>
        <v>1</v>
      </c>
      <c r="W9" s="7">
        <f>SUM(C9:T9)</f>
        <v>8</v>
      </c>
      <c r="X9" s="13">
        <f>W9/$W$43</f>
        <v>4.4444444444444444E-3</v>
      </c>
    </row>
    <row r="10" spans="1:24">
      <c r="A10" s="8" t="s">
        <v>6</v>
      </c>
      <c r="C10" s="5"/>
      <c r="D10" s="5"/>
      <c r="E10" s="5"/>
      <c r="F10" s="5"/>
      <c r="G10" s="5"/>
      <c r="H10" s="5"/>
      <c r="I10" s="5"/>
      <c r="J10" s="5">
        <v>13</v>
      </c>
      <c r="K10" s="5"/>
      <c r="L10" s="5"/>
      <c r="M10" s="5"/>
      <c r="N10" s="5"/>
      <c r="O10" s="5"/>
      <c r="P10" s="5"/>
      <c r="Q10" s="5"/>
      <c r="R10" s="5">
        <v>13</v>
      </c>
      <c r="S10" s="5"/>
      <c r="T10" s="5"/>
      <c r="U10" s="1"/>
      <c r="V10" s="6">
        <f>COUNT(C10:T10)</f>
        <v>2</v>
      </c>
      <c r="W10" s="7">
        <f>SUM(C10:T10)</f>
        <v>26</v>
      </c>
      <c r="X10" s="13">
        <f t="shared" ref="X10:X16" si="0">W10/$W$43</f>
        <v>1.4444444444444444E-2</v>
      </c>
    </row>
    <row r="11" spans="1:24">
      <c r="A11" s="8" t="s">
        <v>7</v>
      </c>
      <c r="C11" s="23">
        <v>15</v>
      </c>
      <c r="D11" s="23">
        <v>20</v>
      </c>
      <c r="E11" s="23"/>
      <c r="F11" s="23">
        <v>23</v>
      </c>
      <c r="G11" s="23">
        <v>36</v>
      </c>
      <c r="H11" s="23">
        <v>13</v>
      </c>
      <c r="I11" s="23">
        <v>20</v>
      </c>
      <c r="J11" s="23">
        <v>20</v>
      </c>
      <c r="K11" s="23">
        <v>18</v>
      </c>
      <c r="L11" s="23">
        <v>25</v>
      </c>
      <c r="M11" s="23">
        <v>15</v>
      </c>
      <c r="N11" s="23">
        <v>17</v>
      </c>
      <c r="O11" s="23">
        <v>34</v>
      </c>
      <c r="P11" s="23">
        <v>17</v>
      </c>
      <c r="Q11" s="23">
        <v>35</v>
      </c>
      <c r="R11" s="23">
        <v>21</v>
      </c>
      <c r="S11" s="23">
        <v>12</v>
      </c>
      <c r="T11" s="23"/>
      <c r="U11" s="1"/>
      <c r="V11" s="25">
        <f>COUNT(C11:T11)</f>
        <v>16</v>
      </c>
      <c r="W11" s="26">
        <f t="shared" ref="W11:W16" si="1">SUM(C11:T11)</f>
        <v>341</v>
      </c>
      <c r="X11" s="13">
        <f t="shared" si="0"/>
        <v>0.18944444444444444</v>
      </c>
    </row>
    <row r="12" spans="1:24">
      <c r="A12" s="8" t="s">
        <v>8</v>
      </c>
      <c r="C12" s="23">
        <v>17</v>
      </c>
      <c r="D12" s="23">
        <v>16</v>
      </c>
      <c r="E12" s="23">
        <v>18</v>
      </c>
      <c r="F12" s="23">
        <v>7</v>
      </c>
      <c r="G12" s="23">
        <v>14</v>
      </c>
      <c r="H12" s="23"/>
      <c r="I12" s="23"/>
      <c r="J12" s="23"/>
      <c r="K12" s="23">
        <v>13</v>
      </c>
      <c r="L12" s="23"/>
      <c r="M12" s="23">
        <v>18</v>
      </c>
      <c r="N12" s="23"/>
      <c r="O12" s="23"/>
      <c r="P12" s="23"/>
      <c r="Q12" s="23"/>
      <c r="R12" s="23"/>
      <c r="S12" s="23">
        <v>20</v>
      </c>
      <c r="T12" s="23">
        <v>20</v>
      </c>
      <c r="U12" s="1"/>
      <c r="V12" s="25">
        <f t="shared" ref="V12:V16" si="2">COUNT(C12:T12)</f>
        <v>9</v>
      </c>
      <c r="W12" s="26">
        <f t="shared" si="1"/>
        <v>143</v>
      </c>
      <c r="X12" s="13">
        <f t="shared" si="0"/>
        <v>7.9444444444444443E-2</v>
      </c>
    </row>
    <row r="13" spans="1:24">
      <c r="A13" s="8" t="s">
        <v>9</v>
      </c>
      <c r="C13" s="5"/>
      <c r="D13" s="5"/>
      <c r="E13" s="5"/>
      <c r="F13" s="5"/>
      <c r="G13" s="5"/>
      <c r="H13" s="5"/>
      <c r="I13" s="5">
        <v>17</v>
      </c>
      <c r="J13" s="5"/>
      <c r="K13" s="5"/>
      <c r="L13" s="5">
        <v>20</v>
      </c>
      <c r="M13" s="5"/>
      <c r="N13" s="5"/>
      <c r="O13" s="5"/>
      <c r="P13" s="5">
        <v>20</v>
      </c>
      <c r="Q13" s="5"/>
      <c r="R13" s="5"/>
      <c r="S13" s="5">
        <v>12</v>
      </c>
      <c r="T13" s="5">
        <v>12</v>
      </c>
      <c r="U13" s="1"/>
      <c r="V13" s="6">
        <f t="shared" si="2"/>
        <v>5</v>
      </c>
      <c r="W13" s="7">
        <f t="shared" si="1"/>
        <v>81</v>
      </c>
      <c r="X13" s="13">
        <f t="shared" si="0"/>
        <v>4.4999999999999998E-2</v>
      </c>
    </row>
    <row r="14" spans="1:24">
      <c r="A14" s="8" t="s">
        <v>10</v>
      </c>
      <c r="C14" s="5"/>
      <c r="D14" s="5"/>
      <c r="E14" s="5"/>
      <c r="F14" s="5"/>
      <c r="G14" s="5"/>
      <c r="H14" s="5"/>
      <c r="I14" s="5"/>
      <c r="J14" s="5"/>
      <c r="K14" s="5">
        <v>22</v>
      </c>
      <c r="L14" s="5"/>
      <c r="M14" s="5"/>
      <c r="N14" s="5">
        <v>16</v>
      </c>
      <c r="O14" s="5">
        <v>6</v>
      </c>
      <c r="P14" s="5"/>
      <c r="Q14" s="5"/>
      <c r="R14" s="5"/>
      <c r="S14" s="5"/>
      <c r="T14" s="5"/>
      <c r="U14" s="1"/>
      <c r="V14" s="6">
        <f t="shared" si="2"/>
        <v>3</v>
      </c>
      <c r="W14" s="7">
        <f t="shared" si="1"/>
        <v>44</v>
      </c>
      <c r="X14" s="13">
        <f t="shared" si="0"/>
        <v>2.4444444444444446E-2</v>
      </c>
    </row>
    <row r="15" spans="1:24">
      <c r="A15" s="8" t="s">
        <v>11</v>
      </c>
      <c r="C15" s="5"/>
      <c r="D15" s="5"/>
      <c r="E15" s="5">
        <v>17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"/>
      <c r="V15" s="6">
        <f t="shared" si="2"/>
        <v>1</v>
      </c>
      <c r="W15" s="7">
        <f t="shared" si="1"/>
        <v>17</v>
      </c>
      <c r="X15" s="13">
        <f t="shared" si="0"/>
        <v>9.4444444444444445E-3</v>
      </c>
    </row>
    <row r="16" spans="1:24">
      <c r="A16" s="8" t="s">
        <v>12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v>8</v>
      </c>
      <c r="N16" s="5"/>
      <c r="O16" s="5"/>
      <c r="P16" s="5"/>
      <c r="Q16" s="5"/>
      <c r="R16" s="5"/>
      <c r="S16" s="5"/>
      <c r="T16" s="5"/>
      <c r="U16" s="1"/>
      <c r="V16" s="6">
        <f t="shared" si="2"/>
        <v>1</v>
      </c>
      <c r="W16" s="7">
        <f t="shared" si="1"/>
        <v>8</v>
      </c>
      <c r="X16" s="13">
        <f t="shared" si="0"/>
        <v>4.4444444444444444E-3</v>
      </c>
    </row>
    <row r="17" spans="1:24" ht="13.5" thickBot="1"/>
    <row r="18" spans="1:24" ht="13.5" thickBot="1">
      <c r="A18" s="21" t="s">
        <v>5</v>
      </c>
      <c r="T18" s="16"/>
      <c r="U18" s="16"/>
      <c r="V18" s="17"/>
      <c r="W18" s="18"/>
      <c r="X18" s="14"/>
    </row>
    <row r="19" spans="1:24">
      <c r="A19" s="20"/>
      <c r="T19" s="16"/>
      <c r="U19" s="16"/>
      <c r="V19" s="17"/>
      <c r="W19" s="18"/>
      <c r="X19" s="14"/>
    </row>
    <row r="20" spans="1:24">
      <c r="A20" s="8" t="s">
        <v>13</v>
      </c>
      <c r="B20" s="40"/>
      <c r="C20" s="23">
        <v>4</v>
      </c>
      <c r="D20" s="23">
        <v>12</v>
      </c>
      <c r="E20" s="23">
        <v>7</v>
      </c>
      <c r="F20" s="23"/>
      <c r="G20" s="23"/>
      <c r="H20" s="23">
        <v>23</v>
      </c>
      <c r="I20" s="23">
        <v>20</v>
      </c>
      <c r="J20" s="23">
        <v>16</v>
      </c>
      <c r="K20" s="23"/>
      <c r="L20" s="23"/>
      <c r="M20" s="23">
        <v>18</v>
      </c>
      <c r="N20" s="23">
        <v>18</v>
      </c>
      <c r="O20" s="23">
        <v>20</v>
      </c>
      <c r="P20" s="23"/>
      <c r="Q20" s="23"/>
      <c r="R20" s="23">
        <v>24</v>
      </c>
      <c r="S20" s="23">
        <v>14</v>
      </c>
      <c r="T20" s="23">
        <v>18</v>
      </c>
      <c r="U20" s="1"/>
      <c r="V20" s="6">
        <f t="shared" ref="V20" si="3">COUNT(C20:T20)</f>
        <v>12</v>
      </c>
      <c r="W20" s="7">
        <f t="shared" ref="W20" si="4">SUM(C20:T20)</f>
        <v>194</v>
      </c>
      <c r="X20" s="13">
        <f t="shared" ref="X20:X27" si="5">W20/$W$43</f>
        <v>0.10777777777777778</v>
      </c>
    </row>
    <row r="21" spans="1:24">
      <c r="A21" s="8" t="s">
        <v>14</v>
      </c>
      <c r="C21" s="5">
        <v>18</v>
      </c>
      <c r="D21" s="5"/>
      <c r="E21" s="5"/>
      <c r="F21" s="5"/>
      <c r="G21" s="5"/>
      <c r="H21" s="5"/>
      <c r="I21" s="5"/>
      <c r="J21" s="5">
        <v>14</v>
      </c>
      <c r="K21" s="5">
        <v>17</v>
      </c>
      <c r="L21" s="5"/>
      <c r="M21" s="5"/>
      <c r="N21" s="5"/>
      <c r="O21" s="5"/>
      <c r="P21" s="5"/>
      <c r="Q21" s="5">
        <v>25</v>
      </c>
      <c r="R21" s="5"/>
      <c r="S21" s="5">
        <v>12</v>
      </c>
      <c r="T21" s="5">
        <v>13</v>
      </c>
      <c r="U21" s="1"/>
      <c r="V21" s="6">
        <f t="shared" ref="V21:V27" si="6">COUNT(C21:T21)</f>
        <v>6</v>
      </c>
      <c r="W21" s="7">
        <f t="shared" ref="W21:W27" si="7">SUM(C21:T21)</f>
        <v>99</v>
      </c>
      <c r="X21" s="13">
        <f t="shared" si="5"/>
        <v>5.5E-2</v>
      </c>
    </row>
    <row r="22" spans="1:24">
      <c r="A22" s="8" t="s">
        <v>15</v>
      </c>
      <c r="C22" s="5"/>
      <c r="D22" s="5"/>
      <c r="E22" s="5"/>
      <c r="F22" s="5"/>
      <c r="G22" s="5">
        <v>20</v>
      </c>
      <c r="H22" s="5">
        <v>12</v>
      </c>
      <c r="I22" s="5"/>
      <c r="J22" s="5"/>
      <c r="K22" s="5"/>
      <c r="L22" s="5"/>
      <c r="M22" s="5">
        <v>10</v>
      </c>
      <c r="N22" s="5"/>
      <c r="O22" s="5">
        <v>15</v>
      </c>
      <c r="P22" s="5"/>
      <c r="Q22" s="5">
        <v>15</v>
      </c>
      <c r="R22" s="5"/>
      <c r="S22" s="5"/>
      <c r="T22" s="5"/>
      <c r="U22" s="1"/>
      <c r="V22" s="6">
        <f t="shared" si="6"/>
        <v>5</v>
      </c>
      <c r="W22" s="7">
        <f t="shared" si="7"/>
        <v>72</v>
      </c>
      <c r="X22" s="13">
        <f t="shared" si="5"/>
        <v>0.04</v>
      </c>
    </row>
    <row r="23" spans="1:24">
      <c r="A23" s="8" t="s">
        <v>16</v>
      </c>
      <c r="C23" s="5"/>
      <c r="D23" s="5"/>
      <c r="E23" s="5">
        <v>18</v>
      </c>
      <c r="F23" s="5"/>
      <c r="G23" s="5"/>
      <c r="H23" s="5">
        <v>20</v>
      </c>
      <c r="I23" s="5">
        <v>12</v>
      </c>
      <c r="J23" s="5"/>
      <c r="K23" s="5"/>
      <c r="L23" s="5">
        <v>23</v>
      </c>
      <c r="M23" s="5"/>
      <c r="N23" s="5"/>
      <c r="O23" s="5"/>
      <c r="P23" s="5">
        <v>10</v>
      </c>
      <c r="Q23" s="5"/>
      <c r="R23" s="5">
        <v>12</v>
      </c>
      <c r="S23" s="5"/>
      <c r="T23" s="5"/>
      <c r="U23" s="1"/>
      <c r="V23" s="6">
        <f t="shared" si="6"/>
        <v>6</v>
      </c>
      <c r="W23" s="7">
        <f t="shared" si="7"/>
        <v>95</v>
      </c>
      <c r="X23" s="13">
        <f t="shared" si="5"/>
        <v>5.2777777777777778E-2</v>
      </c>
    </row>
    <row r="24" spans="1:24">
      <c r="A24" s="8" t="s">
        <v>17</v>
      </c>
      <c r="B24" s="40"/>
      <c r="C24" s="23">
        <v>16</v>
      </c>
      <c r="D24" s="23">
        <v>16</v>
      </c>
      <c r="E24" s="23"/>
      <c r="F24" s="23">
        <v>20</v>
      </c>
      <c r="G24" s="23"/>
      <c r="H24" s="23">
        <v>17</v>
      </c>
      <c r="I24" s="23"/>
      <c r="J24" s="23"/>
      <c r="K24" s="23">
        <v>16</v>
      </c>
      <c r="L24" s="23"/>
      <c r="M24" s="23"/>
      <c r="N24" s="23"/>
      <c r="O24" s="23"/>
      <c r="P24" s="23">
        <v>22</v>
      </c>
      <c r="Q24" s="23"/>
      <c r="R24" s="23"/>
      <c r="S24" s="23"/>
      <c r="T24" s="23"/>
      <c r="U24" s="1"/>
      <c r="V24" s="6">
        <f t="shared" si="6"/>
        <v>6</v>
      </c>
      <c r="W24" s="7">
        <f t="shared" si="7"/>
        <v>107</v>
      </c>
      <c r="X24" s="13">
        <f t="shared" si="5"/>
        <v>5.9444444444444446E-2</v>
      </c>
    </row>
    <row r="25" spans="1:24">
      <c r="A25" s="8" t="s">
        <v>18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v>18</v>
      </c>
      <c r="O25" s="5"/>
      <c r="P25" s="5"/>
      <c r="Q25" s="5"/>
      <c r="R25" s="5"/>
      <c r="S25" s="5"/>
      <c r="T25" s="5"/>
      <c r="U25" s="1"/>
      <c r="V25" s="6">
        <f t="shared" si="6"/>
        <v>1</v>
      </c>
      <c r="W25" s="7">
        <f t="shared" si="7"/>
        <v>18</v>
      </c>
      <c r="X25" s="13">
        <f t="shared" si="5"/>
        <v>0.01</v>
      </c>
    </row>
    <row r="26" spans="1:24">
      <c r="A26" s="8" t="s">
        <v>19</v>
      </c>
      <c r="C26" s="5"/>
      <c r="D26" s="5">
        <v>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>
        <v>8</v>
      </c>
      <c r="U26" s="1"/>
      <c r="V26" s="6">
        <f t="shared" si="6"/>
        <v>2</v>
      </c>
      <c r="W26" s="7">
        <f t="shared" si="7"/>
        <v>13</v>
      </c>
      <c r="X26" s="13">
        <f t="shared" si="5"/>
        <v>7.2222222222222219E-3</v>
      </c>
    </row>
    <row r="27" spans="1:24">
      <c r="A27" s="8" t="s">
        <v>20</v>
      </c>
      <c r="C27" s="5"/>
      <c r="D27" s="5"/>
      <c r="E27" s="5"/>
      <c r="F27" s="5">
        <v>21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"/>
      <c r="V27" s="6">
        <f t="shared" si="6"/>
        <v>1</v>
      </c>
      <c r="W27" s="7">
        <f t="shared" si="7"/>
        <v>21</v>
      </c>
      <c r="X27" s="13">
        <f t="shared" si="5"/>
        <v>1.1666666666666667E-2</v>
      </c>
    </row>
    <row r="28" spans="1:24" ht="13.5" thickBot="1">
      <c r="A28" s="15"/>
    </row>
    <row r="29" spans="1:24" ht="13.5" thickBot="1">
      <c r="A29" s="21" t="s">
        <v>21</v>
      </c>
      <c r="T29" s="16"/>
      <c r="U29" s="16"/>
      <c r="V29" s="17"/>
      <c r="W29" s="18"/>
      <c r="X29" s="14"/>
    </row>
    <row r="30" spans="1:24">
      <c r="A30" s="20"/>
      <c r="T30" s="16"/>
      <c r="U30" s="16"/>
      <c r="V30" s="17"/>
      <c r="W30" s="18"/>
      <c r="X30" s="14"/>
    </row>
    <row r="31" spans="1:24">
      <c r="A31" s="8" t="s">
        <v>22</v>
      </c>
      <c r="B31" s="40"/>
      <c r="C31" s="23">
        <v>15</v>
      </c>
      <c r="D31" s="23"/>
      <c r="E31" s="23"/>
      <c r="F31" s="23"/>
      <c r="G31" s="23"/>
      <c r="H31" s="23"/>
      <c r="I31" s="23">
        <v>15</v>
      </c>
      <c r="J31" s="23"/>
      <c r="K31" s="23"/>
      <c r="L31" s="23"/>
      <c r="M31" s="23">
        <v>12</v>
      </c>
      <c r="N31" s="23">
        <v>18</v>
      </c>
      <c r="O31" s="23">
        <v>15</v>
      </c>
      <c r="P31" s="23">
        <v>16</v>
      </c>
      <c r="Q31" s="23"/>
      <c r="R31" s="23"/>
      <c r="S31" s="23">
        <v>12</v>
      </c>
      <c r="T31" s="23">
        <v>15</v>
      </c>
      <c r="U31" s="1"/>
      <c r="V31" s="6">
        <f>COUNT(C31:T31)</f>
        <v>8</v>
      </c>
      <c r="W31" s="7">
        <f>SUM(C31:T31)</f>
        <v>118</v>
      </c>
      <c r="X31" s="13">
        <f t="shared" ref="X31:X34" si="8">W31/$W$43</f>
        <v>6.5555555555555561E-2</v>
      </c>
    </row>
    <row r="32" spans="1:24">
      <c r="A32" s="8" t="s">
        <v>23</v>
      </c>
      <c r="C32" s="5"/>
      <c r="D32" s="5">
        <v>16</v>
      </c>
      <c r="E32" s="5"/>
      <c r="F32" s="5">
        <v>14</v>
      </c>
      <c r="G32" s="5"/>
      <c r="H32" s="5"/>
      <c r="I32" s="5"/>
      <c r="J32" s="5">
        <v>14</v>
      </c>
      <c r="K32" s="5"/>
      <c r="L32" s="5">
        <v>16</v>
      </c>
      <c r="M32" s="5"/>
      <c r="N32" s="5"/>
      <c r="O32" s="5"/>
      <c r="P32" s="5"/>
      <c r="Q32" s="5">
        <v>15</v>
      </c>
      <c r="R32" s="5">
        <v>14</v>
      </c>
      <c r="S32" s="5">
        <v>6</v>
      </c>
      <c r="T32" s="5"/>
      <c r="U32" s="1"/>
      <c r="V32" s="6">
        <f t="shared" ref="V32:V34" si="9">COUNT(C32:T32)</f>
        <v>7</v>
      </c>
      <c r="W32" s="7">
        <f t="shared" ref="W32:W34" si="10">SUM(C32:T32)</f>
        <v>95</v>
      </c>
      <c r="X32" s="13">
        <f t="shared" si="8"/>
        <v>5.2777777777777778E-2</v>
      </c>
    </row>
    <row r="33" spans="1:24">
      <c r="A33" s="8" t="s">
        <v>24</v>
      </c>
      <c r="C33" s="5"/>
      <c r="D33" s="5"/>
      <c r="E33" s="5">
        <v>18</v>
      </c>
      <c r="F33" s="5"/>
      <c r="G33" s="5">
        <v>15</v>
      </c>
      <c r="H33" s="5"/>
      <c r="I33" s="5"/>
      <c r="J33" s="5"/>
      <c r="K33" s="5"/>
      <c r="L33" s="5"/>
      <c r="M33" s="5"/>
      <c r="N33" s="5"/>
      <c r="O33" s="5"/>
      <c r="P33" s="5">
        <v>10</v>
      </c>
      <c r="Q33" s="5"/>
      <c r="R33" s="5"/>
      <c r="S33" s="5"/>
      <c r="T33" s="5">
        <v>14</v>
      </c>
      <c r="U33" s="1"/>
      <c r="V33" s="6">
        <f t="shared" si="9"/>
        <v>4</v>
      </c>
      <c r="W33" s="7">
        <f t="shared" si="10"/>
        <v>57</v>
      </c>
      <c r="X33" s="13">
        <f t="shared" si="8"/>
        <v>3.1666666666666669E-2</v>
      </c>
    </row>
    <row r="34" spans="1:24">
      <c r="A34" s="8" t="s">
        <v>25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v>5</v>
      </c>
      <c r="Q34" s="5"/>
      <c r="R34" s="5"/>
      <c r="S34" s="5"/>
      <c r="T34" s="5"/>
      <c r="U34" s="1"/>
      <c r="V34" s="6">
        <f t="shared" si="9"/>
        <v>1</v>
      </c>
      <c r="W34" s="7">
        <f t="shared" si="10"/>
        <v>5</v>
      </c>
      <c r="X34" s="13">
        <f t="shared" si="8"/>
        <v>2.7777777777777779E-3</v>
      </c>
    </row>
    <row r="35" spans="1:24" ht="13.5" thickBot="1">
      <c r="A35" s="15"/>
    </row>
    <row r="36" spans="1:24" ht="13.5" thickBot="1">
      <c r="A36" s="21" t="s">
        <v>26</v>
      </c>
      <c r="T36" s="16"/>
      <c r="U36" s="16"/>
      <c r="V36" s="17"/>
      <c r="W36" s="18"/>
      <c r="X36" s="14"/>
    </row>
    <row r="37" spans="1:24">
      <c r="A37" s="20"/>
      <c r="T37" s="16"/>
      <c r="U37" s="16"/>
      <c r="V37" s="17"/>
      <c r="W37" s="18"/>
      <c r="X37" s="14"/>
    </row>
    <row r="38" spans="1:24">
      <c r="A38" s="8" t="s">
        <v>27</v>
      </c>
      <c r="B38" s="40"/>
      <c r="C38" s="23"/>
      <c r="D38" s="23">
        <v>15</v>
      </c>
      <c r="E38" s="23"/>
      <c r="F38" s="23">
        <v>15</v>
      </c>
      <c r="G38" s="23"/>
      <c r="H38" s="23">
        <v>15</v>
      </c>
      <c r="I38" s="23"/>
      <c r="J38" s="23"/>
      <c r="K38" s="23"/>
      <c r="L38" s="23">
        <v>16</v>
      </c>
      <c r="M38" s="23"/>
      <c r="N38" s="23"/>
      <c r="O38" s="23"/>
      <c r="P38" s="23"/>
      <c r="Q38" s="23"/>
      <c r="R38" s="23"/>
      <c r="S38" s="23">
        <v>12</v>
      </c>
      <c r="T38" s="23"/>
      <c r="U38" s="1"/>
      <c r="V38" s="6">
        <f>COUNT(C38:T38)</f>
        <v>5</v>
      </c>
      <c r="W38" s="7">
        <f>SUM(C38:T38)</f>
        <v>73</v>
      </c>
      <c r="X38" s="13">
        <f t="shared" ref="X38:X41" si="11">W38/$W$43</f>
        <v>4.0555555555555553E-2</v>
      </c>
    </row>
    <row r="39" spans="1:24">
      <c r="A39" s="8" t="s">
        <v>28</v>
      </c>
      <c r="C39" s="5"/>
      <c r="D39" s="5"/>
      <c r="E39" s="5">
        <v>10</v>
      </c>
      <c r="F39" s="5"/>
      <c r="G39" s="5"/>
      <c r="H39" s="5"/>
      <c r="I39" s="5"/>
      <c r="J39" s="5"/>
      <c r="K39" s="5"/>
      <c r="L39" s="5"/>
      <c r="M39" s="5">
        <v>11</v>
      </c>
      <c r="N39" s="5"/>
      <c r="O39" s="5">
        <v>10</v>
      </c>
      <c r="P39" s="5"/>
      <c r="Q39" s="5"/>
      <c r="R39" s="5"/>
      <c r="S39" s="5"/>
      <c r="T39" s="5"/>
      <c r="U39" s="1"/>
      <c r="V39" s="6">
        <f t="shared" ref="V39:V41" si="12">COUNT(C39:T39)</f>
        <v>3</v>
      </c>
      <c r="W39" s="7">
        <f t="shared" ref="W39:W41" si="13">SUM(C39:T39)</f>
        <v>31</v>
      </c>
      <c r="X39" s="13">
        <f t="shared" si="11"/>
        <v>1.7222222222222222E-2</v>
      </c>
    </row>
    <row r="40" spans="1:24">
      <c r="A40" s="8" t="s">
        <v>29</v>
      </c>
      <c r="C40" s="5">
        <v>15</v>
      </c>
      <c r="D40" s="5"/>
      <c r="E40" s="5">
        <v>12</v>
      </c>
      <c r="F40" s="5"/>
      <c r="G40" s="5"/>
      <c r="H40" s="5"/>
      <c r="I40" s="5"/>
      <c r="J40" s="5">
        <v>23</v>
      </c>
      <c r="K40" s="5"/>
      <c r="L40" s="5"/>
      <c r="M40" s="5"/>
      <c r="N40" s="5">
        <v>13</v>
      </c>
      <c r="O40" s="5"/>
      <c r="P40" s="5"/>
      <c r="Q40" s="5"/>
      <c r="R40" s="5"/>
      <c r="S40" s="5"/>
      <c r="T40" s="5"/>
      <c r="U40" s="1"/>
      <c r="V40" s="6">
        <f t="shared" si="12"/>
        <v>4</v>
      </c>
      <c r="W40" s="7">
        <f t="shared" si="13"/>
        <v>63</v>
      </c>
      <c r="X40" s="13">
        <f t="shared" si="11"/>
        <v>3.5000000000000003E-2</v>
      </c>
    </row>
    <row r="41" spans="1:24">
      <c r="A41" s="8" t="s">
        <v>30</v>
      </c>
      <c r="C41" s="5"/>
      <c r="D41" s="5"/>
      <c r="E41" s="5"/>
      <c r="F41" s="5"/>
      <c r="G41" s="5">
        <v>15</v>
      </c>
      <c r="H41" s="5"/>
      <c r="I41" s="5">
        <v>16</v>
      </c>
      <c r="J41" s="5"/>
      <c r="K41" s="5">
        <v>14</v>
      </c>
      <c r="L41" s="5"/>
      <c r="M41" s="5"/>
      <c r="N41" s="5"/>
      <c r="O41" s="5"/>
      <c r="P41" s="5"/>
      <c r="Q41" s="5">
        <v>10</v>
      </c>
      <c r="R41" s="5">
        <v>16</v>
      </c>
      <c r="S41" s="5"/>
      <c r="T41" s="5"/>
      <c r="U41" s="1"/>
      <c r="V41" s="6">
        <f t="shared" si="12"/>
        <v>5</v>
      </c>
      <c r="W41" s="7">
        <f t="shared" si="13"/>
        <v>71</v>
      </c>
      <c r="X41" s="13">
        <f t="shared" si="11"/>
        <v>3.9444444444444442E-2</v>
      </c>
    </row>
    <row r="42" spans="1:24">
      <c r="A42" s="15"/>
    </row>
    <row r="43" spans="1:24">
      <c r="C43" s="9">
        <f t="shared" ref="C43:Q43" si="14">SUM(C8:C41)</f>
        <v>100</v>
      </c>
      <c r="D43" s="9">
        <f t="shared" si="14"/>
        <v>100</v>
      </c>
      <c r="E43" s="9">
        <f t="shared" si="14"/>
        <v>100</v>
      </c>
      <c r="F43" s="9">
        <f t="shared" si="14"/>
        <v>100</v>
      </c>
      <c r="G43" s="9">
        <f t="shared" si="14"/>
        <v>100</v>
      </c>
      <c r="H43" s="9">
        <f t="shared" si="14"/>
        <v>100</v>
      </c>
      <c r="I43" s="9">
        <f t="shared" si="14"/>
        <v>100</v>
      </c>
      <c r="J43" s="9">
        <f t="shared" si="14"/>
        <v>100</v>
      </c>
      <c r="K43" s="9">
        <f t="shared" si="14"/>
        <v>100</v>
      </c>
      <c r="L43" s="9">
        <f t="shared" si="14"/>
        <v>100</v>
      </c>
      <c r="M43" s="9">
        <f t="shared" si="14"/>
        <v>100</v>
      </c>
      <c r="N43" s="9">
        <f t="shared" si="14"/>
        <v>100</v>
      </c>
      <c r="O43" s="9">
        <f t="shared" si="14"/>
        <v>100</v>
      </c>
      <c r="P43" s="9">
        <f t="shared" si="14"/>
        <v>100</v>
      </c>
      <c r="Q43" s="9">
        <f t="shared" si="14"/>
        <v>100</v>
      </c>
      <c r="R43" s="9">
        <f>SUM(R8:R41)</f>
        <v>100</v>
      </c>
      <c r="S43" s="9">
        <f>SUM(S8:S41)</f>
        <v>100</v>
      </c>
      <c r="T43" s="9">
        <f>SUM(T8:T41)</f>
        <v>100</v>
      </c>
      <c r="U43" s="3"/>
      <c r="V43" s="10">
        <f>SUM(V9:V41)</f>
        <v>114</v>
      </c>
      <c r="W43" s="11">
        <f>SUM(W8:W41)</f>
        <v>1800</v>
      </c>
      <c r="X43" s="12">
        <f>W43/$W$43</f>
        <v>1</v>
      </c>
    </row>
  </sheetData>
  <mergeCells count="22">
    <mergeCell ref="C2:X2"/>
    <mergeCell ref="G4:G5"/>
    <mergeCell ref="H4:H5"/>
    <mergeCell ref="E4:E5"/>
    <mergeCell ref="F4:F5"/>
    <mergeCell ref="C4:C5"/>
    <mergeCell ref="D4:D5"/>
    <mergeCell ref="M4:M5"/>
    <mergeCell ref="L4:L5"/>
    <mergeCell ref="K4:K5"/>
    <mergeCell ref="I4:I5"/>
    <mergeCell ref="J4:J5"/>
    <mergeCell ref="R4:R5"/>
    <mergeCell ref="Q4:Q5"/>
    <mergeCell ref="P4:P5"/>
    <mergeCell ref="O4:O5"/>
    <mergeCell ref="N4:N5"/>
    <mergeCell ref="V4:V5"/>
    <mergeCell ref="W4:W5"/>
    <mergeCell ref="X4:X5"/>
    <mergeCell ref="S4:S5"/>
    <mergeCell ref="T4:T5"/>
  </mergeCells>
  <hyperlinks>
    <hyperlink ref="A5" r:id="rId1"/>
  </hyperlinks>
  <pageMargins left="0.75" right="0.75" top="1" bottom="1" header="0.5" footer="0.5"/>
  <pageSetup scale="85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showGridLines="0" view="pageBreakPreview" zoomScaleNormal="100" zoomScaleSheetLayoutView="100" workbookViewId="0">
      <pane xSplit="1" ySplit="5" topLeftCell="B6" activePane="bottomRight" state="frozen"/>
      <selection pane="topRight" activeCell="C1" sqref="C1"/>
      <selection pane="bottomLeft" activeCell="A5" sqref="A5"/>
      <selection pane="bottomRight" activeCell="Q7" sqref="Q7"/>
    </sheetView>
  </sheetViews>
  <sheetFormatPr defaultRowHeight="12.75"/>
  <cols>
    <col min="1" max="1" width="33.140625" customWidth="1"/>
    <col min="2" max="2" width="2" customWidth="1"/>
    <col min="3" max="3" width="4.28515625" customWidth="1"/>
    <col min="4" max="4" width="4.7109375" customWidth="1"/>
    <col min="5" max="5" width="4.28515625" customWidth="1"/>
    <col min="6" max="6" width="5" customWidth="1"/>
    <col min="7" max="8" width="4.5703125" customWidth="1"/>
    <col min="9" max="9" width="4.42578125" customWidth="1"/>
    <col min="10" max="10" width="4.7109375" customWidth="1"/>
    <col min="11" max="11" width="4.28515625" customWidth="1"/>
    <col min="12" max="12" width="5" customWidth="1"/>
    <col min="13" max="13" width="4.5703125" customWidth="1"/>
    <col min="14" max="14" width="5" customWidth="1"/>
    <col min="15" max="15" width="4.5703125" customWidth="1"/>
    <col min="16" max="16" width="5.140625" customWidth="1"/>
    <col min="17" max="17" width="4.42578125" customWidth="1"/>
    <col min="18" max="18" width="5.140625" customWidth="1"/>
    <col min="19" max="19" width="4.28515625" customWidth="1"/>
    <col min="20" max="20" width="4.7109375" customWidth="1"/>
    <col min="21" max="21" width="2.85546875" customWidth="1"/>
    <col min="22" max="22" width="5.85546875" customWidth="1"/>
    <col min="23" max="23" width="6.7109375" bestFit="1" customWidth="1"/>
    <col min="24" max="24" width="7.5703125" customWidth="1"/>
  </cols>
  <sheetData>
    <row r="1" spans="1:24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21" thickBot="1">
      <c r="A2" s="2"/>
      <c r="B2" s="2"/>
      <c r="C2" s="62" t="s">
        <v>155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4"/>
    </row>
    <row r="3" spans="1:2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>
      <c r="A4" s="2"/>
      <c r="B4" s="2"/>
      <c r="C4" s="57" t="s">
        <v>48</v>
      </c>
      <c r="D4" s="57" t="s">
        <v>47</v>
      </c>
      <c r="E4" s="57" t="s">
        <v>46</v>
      </c>
      <c r="F4" s="57" t="s">
        <v>45</v>
      </c>
      <c r="G4" s="57" t="s">
        <v>44</v>
      </c>
      <c r="H4" s="57" t="s">
        <v>43</v>
      </c>
      <c r="I4" s="57" t="s">
        <v>42</v>
      </c>
      <c r="J4" s="57" t="s">
        <v>41</v>
      </c>
      <c r="K4" s="57" t="s">
        <v>40</v>
      </c>
      <c r="L4" s="57" t="s">
        <v>39</v>
      </c>
      <c r="M4" s="57" t="s">
        <v>37</v>
      </c>
      <c r="N4" s="57" t="s">
        <v>38</v>
      </c>
      <c r="O4" s="57" t="s">
        <v>31</v>
      </c>
      <c r="P4" s="57" t="s">
        <v>36</v>
      </c>
      <c r="Q4" s="57" t="s">
        <v>35</v>
      </c>
      <c r="R4" s="57" t="s">
        <v>34</v>
      </c>
      <c r="S4" s="57" t="s">
        <v>33</v>
      </c>
      <c r="T4" s="57" t="s">
        <v>32</v>
      </c>
      <c r="U4" s="2"/>
      <c r="V4" s="59" t="s">
        <v>1</v>
      </c>
      <c r="W4" s="60" t="s">
        <v>0</v>
      </c>
      <c r="X4" s="59" t="s">
        <v>2</v>
      </c>
    </row>
    <row r="5" spans="1:24">
      <c r="A5" s="2"/>
      <c r="B5" s="2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4"/>
      <c r="V5" s="59"/>
      <c r="W5" s="61"/>
      <c r="X5" s="59"/>
    </row>
    <row r="6" spans="1:24" ht="13.5" thickBot="1">
      <c r="A6" s="68" t="s">
        <v>299</v>
      </c>
    </row>
    <row r="7" spans="1:24" ht="13.5" thickBot="1">
      <c r="A7" s="21" t="s">
        <v>220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  <c r="W7" s="18"/>
      <c r="X7" s="19"/>
    </row>
    <row r="8" spans="1:24" ht="25.5">
      <c r="A8" s="8" t="s">
        <v>228</v>
      </c>
      <c r="C8" s="5">
        <v>17</v>
      </c>
      <c r="D8" s="5"/>
      <c r="E8" s="5"/>
      <c r="F8" s="5"/>
      <c r="G8" s="5">
        <v>17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"/>
      <c r="V8" s="6">
        <f>COUNT(C8:T8)</f>
        <v>2</v>
      </c>
      <c r="W8" s="7">
        <f>SUM(C8:T8)</f>
        <v>34</v>
      </c>
      <c r="X8" s="13">
        <f t="shared" ref="X8:X13" si="0">W8/$W$86</f>
        <v>1.8888888888888889E-2</v>
      </c>
    </row>
    <row r="9" spans="1:24">
      <c r="A9" s="8" t="s">
        <v>229</v>
      </c>
      <c r="C9" s="5"/>
      <c r="D9" s="5"/>
      <c r="E9" s="5"/>
      <c r="F9" s="5"/>
      <c r="G9" s="5"/>
      <c r="H9" s="5"/>
      <c r="I9" s="5"/>
      <c r="J9" s="5">
        <v>20</v>
      </c>
      <c r="K9" s="5"/>
      <c r="L9" s="5">
        <v>24</v>
      </c>
      <c r="M9" s="5"/>
      <c r="N9" s="5">
        <f>14+13</f>
        <v>27</v>
      </c>
      <c r="O9" s="5"/>
      <c r="P9" s="5"/>
      <c r="Q9" s="5"/>
      <c r="R9" s="5"/>
      <c r="S9" s="5"/>
      <c r="T9" s="5"/>
      <c r="U9" s="1"/>
      <c r="V9" s="6">
        <f t="shared" ref="V9:V12" si="1">COUNT(C9:T9)</f>
        <v>3</v>
      </c>
      <c r="W9" s="7">
        <f t="shared" ref="W9:W12" si="2">SUM(C9:T9)</f>
        <v>71</v>
      </c>
      <c r="X9" s="13">
        <f t="shared" si="0"/>
        <v>3.9444444444444442E-2</v>
      </c>
    </row>
    <row r="10" spans="1:24">
      <c r="A10" s="8" t="s">
        <v>270</v>
      </c>
      <c r="C10" s="5"/>
      <c r="D10" s="5">
        <v>15</v>
      </c>
      <c r="E10" s="5">
        <v>17</v>
      </c>
      <c r="F10" s="5"/>
      <c r="G10" s="5"/>
      <c r="H10" s="5"/>
      <c r="I10" s="5">
        <v>16</v>
      </c>
      <c r="J10" s="5">
        <v>17</v>
      </c>
      <c r="K10" s="5"/>
      <c r="L10" s="5"/>
      <c r="M10" s="5"/>
      <c r="N10" s="5"/>
      <c r="O10" s="5"/>
      <c r="P10" s="5">
        <v>10</v>
      </c>
      <c r="Q10" s="5">
        <v>17</v>
      </c>
      <c r="R10" s="5"/>
      <c r="S10" s="5">
        <v>18</v>
      </c>
      <c r="T10" s="5"/>
      <c r="U10" s="1"/>
      <c r="V10" s="6">
        <f t="shared" ref="V10" si="3">COUNT(C10:T10)</f>
        <v>7</v>
      </c>
      <c r="W10" s="7">
        <f t="shared" ref="W10" si="4">SUM(C10:T10)</f>
        <v>110</v>
      </c>
      <c r="X10" s="13">
        <f t="shared" si="0"/>
        <v>6.1111111111111109E-2</v>
      </c>
    </row>
    <row r="11" spans="1:24">
      <c r="A11" s="8" t="s">
        <v>230</v>
      </c>
      <c r="C11" s="5"/>
      <c r="D11" s="5"/>
      <c r="E11" s="5">
        <v>20</v>
      </c>
      <c r="F11" s="5">
        <v>15</v>
      </c>
      <c r="G11" s="5"/>
      <c r="H11" s="5"/>
      <c r="I11" s="5">
        <v>12</v>
      </c>
      <c r="J11" s="5"/>
      <c r="K11" s="5">
        <v>20</v>
      </c>
      <c r="L11" s="5"/>
      <c r="M11" s="5"/>
      <c r="N11" s="5"/>
      <c r="O11" s="5">
        <v>18</v>
      </c>
      <c r="P11" s="5">
        <v>18</v>
      </c>
      <c r="Q11" s="5"/>
      <c r="R11" s="5"/>
      <c r="S11" s="5"/>
      <c r="T11" s="5"/>
      <c r="U11" s="1"/>
      <c r="V11" s="6">
        <f t="shared" si="1"/>
        <v>6</v>
      </c>
      <c r="W11" s="7">
        <f t="shared" si="2"/>
        <v>103</v>
      </c>
      <c r="X11" s="13">
        <f t="shared" si="0"/>
        <v>5.7222222222222223E-2</v>
      </c>
    </row>
    <row r="12" spans="1:24">
      <c r="A12" s="8" t="s">
        <v>231</v>
      </c>
      <c r="C12" s="5"/>
      <c r="D12" s="5"/>
      <c r="E12" s="5"/>
      <c r="F12" s="5"/>
      <c r="G12" s="5"/>
      <c r="H12" s="5">
        <v>20</v>
      </c>
      <c r="I12" s="5"/>
      <c r="J12" s="5"/>
      <c r="K12" s="5"/>
      <c r="L12" s="5"/>
      <c r="M12" s="5">
        <v>17</v>
      </c>
      <c r="N12" s="5"/>
      <c r="O12" s="5"/>
      <c r="P12" s="5"/>
      <c r="Q12" s="5"/>
      <c r="R12" s="5"/>
      <c r="S12" s="5">
        <v>14</v>
      </c>
      <c r="T12" s="5"/>
      <c r="U12" s="1"/>
      <c r="V12" s="6">
        <f t="shared" si="1"/>
        <v>3</v>
      </c>
      <c r="W12" s="7">
        <f t="shared" si="2"/>
        <v>51</v>
      </c>
      <c r="X12" s="13">
        <f t="shared" si="0"/>
        <v>2.8333333333333332E-2</v>
      </c>
    </row>
    <row r="13" spans="1:24">
      <c r="A13" s="8" t="s">
        <v>232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v>20</v>
      </c>
      <c r="N13" s="5"/>
      <c r="O13" s="5"/>
      <c r="P13" s="5"/>
      <c r="Q13" s="5"/>
      <c r="R13" s="5"/>
      <c r="S13" s="5"/>
      <c r="T13" s="5"/>
      <c r="U13" s="1"/>
      <c r="V13" s="6">
        <f t="shared" ref="V13" si="5">COUNT(C13:T13)</f>
        <v>1</v>
      </c>
      <c r="W13" s="7">
        <f t="shared" ref="W13" si="6">SUM(C13:T13)</f>
        <v>20</v>
      </c>
      <c r="X13" s="13">
        <f t="shared" si="0"/>
        <v>1.1111111111111112E-2</v>
      </c>
    </row>
    <row r="14" spans="1:24" ht="13.5" thickBot="1"/>
    <row r="15" spans="1:24" ht="13.5" thickBot="1">
      <c r="A15" s="21" t="s">
        <v>221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16"/>
      <c r="V15" s="17"/>
      <c r="W15" s="18"/>
      <c r="X15" s="19"/>
    </row>
    <row r="16" spans="1:24">
      <c r="A16" s="29" t="s">
        <v>233</v>
      </c>
      <c r="C16" s="23"/>
      <c r="D16" s="23"/>
      <c r="E16" s="23"/>
      <c r="F16" s="23"/>
      <c r="G16" s="23"/>
      <c r="H16" s="23"/>
      <c r="I16" s="23"/>
      <c r="J16" s="23">
        <v>15</v>
      </c>
      <c r="K16" s="23"/>
      <c r="L16" s="23"/>
      <c r="M16" s="23"/>
      <c r="N16" s="23"/>
      <c r="O16" s="23"/>
      <c r="P16" s="23"/>
      <c r="Q16" s="23"/>
      <c r="R16" s="23"/>
      <c r="S16" s="23"/>
      <c r="T16" s="23">
        <v>9</v>
      </c>
      <c r="U16" s="1"/>
      <c r="V16" s="6">
        <f t="shared" ref="V16:V48" si="7">COUNT(C16:T16)</f>
        <v>2</v>
      </c>
      <c r="W16" s="7">
        <f t="shared" ref="W16:W48" si="8">SUM(C16:T16)</f>
        <v>24</v>
      </c>
      <c r="X16" s="13">
        <f>W16/$W$86</f>
        <v>1.3333333333333334E-2</v>
      </c>
    </row>
    <row r="17" spans="1:24">
      <c r="A17" s="29" t="s">
        <v>234</v>
      </c>
      <c r="C17" s="23"/>
      <c r="D17" s="23"/>
      <c r="E17" s="23"/>
      <c r="F17" s="23"/>
      <c r="G17" s="23"/>
      <c r="H17" s="23">
        <v>18</v>
      </c>
      <c r="I17" s="23"/>
      <c r="J17" s="23"/>
      <c r="K17" s="23"/>
      <c r="L17" s="23"/>
      <c r="M17" s="23"/>
      <c r="N17" s="23"/>
      <c r="O17" s="23">
        <v>15</v>
      </c>
      <c r="P17" s="23"/>
      <c r="Q17" s="23">
        <v>9</v>
      </c>
      <c r="R17" s="23"/>
      <c r="S17" s="23"/>
      <c r="T17" s="23"/>
      <c r="U17" s="1"/>
      <c r="V17" s="6">
        <f t="shared" si="7"/>
        <v>3</v>
      </c>
      <c r="W17" s="7">
        <f t="shared" si="8"/>
        <v>42</v>
      </c>
      <c r="X17" s="13">
        <f>W17/$W$86</f>
        <v>2.3333333333333334E-2</v>
      </c>
    </row>
    <row r="18" spans="1:24">
      <c r="A18" s="29" t="s">
        <v>294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>
        <v>9</v>
      </c>
      <c r="T18" s="23"/>
      <c r="U18" s="1"/>
      <c r="V18" s="6">
        <f t="shared" ref="V18" si="9">COUNT(C18:T18)</f>
        <v>1</v>
      </c>
      <c r="W18" s="7">
        <f t="shared" ref="W18" si="10">SUM(C18:T18)</f>
        <v>9</v>
      </c>
      <c r="X18" s="13">
        <f>W18/$W$86</f>
        <v>5.0000000000000001E-3</v>
      </c>
    </row>
    <row r="19" spans="1:24">
      <c r="A19" s="29" t="s">
        <v>292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>
        <v>15</v>
      </c>
      <c r="S19" s="23">
        <v>12</v>
      </c>
      <c r="T19" s="23"/>
      <c r="U19" s="1"/>
      <c r="V19" s="6">
        <f t="shared" ref="V19" si="11">COUNT(C19:T19)</f>
        <v>2</v>
      </c>
      <c r="W19" s="7">
        <f t="shared" ref="W19" si="12">SUM(C19:T19)</f>
        <v>27</v>
      </c>
      <c r="X19" s="13">
        <f t="shared" ref="X19" si="13">W19/$W$86</f>
        <v>1.4999999999999999E-2</v>
      </c>
    </row>
    <row r="20" spans="1:24">
      <c r="A20" s="29" t="s">
        <v>235</v>
      </c>
      <c r="C20" s="23"/>
      <c r="D20" s="23"/>
      <c r="E20" s="23"/>
      <c r="F20" s="23"/>
      <c r="G20" s="23"/>
      <c r="H20" s="23"/>
      <c r="I20" s="23"/>
      <c r="J20" s="23"/>
      <c r="K20" s="23">
        <v>17</v>
      </c>
      <c r="L20" s="23"/>
      <c r="M20" s="23"/>
      <c r="N20" s="23">
        <v>17</v>
      </c>
      <c r="O20" s="23"/>
      <c r="P20" s="23"/>
      <c r="Q20" s="23"/>
      <c r="R20" s="23"/>
      <c r="S20" s="23"/>
      <c r="T20" s="23"/>
      <c r="U20" s="1"/>
      <c r="V20" s="6">
        <f t="shared" si="7"/>
        <v>2</v>
      </c>
      <c r="W20" s="7">
        <f t="shared" si="8"/>
        <v>34</v>
      </c>
      <c r="X20" s="13">
        <f>W20/$W$86</f>
        <v>1.8888888888888889E-2</v>
      </c>
    </row>
    <row r="21" spans="1:24" ht="13.5" thickBot="1">
      <c r="A21" s="15"/>
      <c r="B21" s="52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7"/>
      <c r="V21" s="17"/>
      <c r="W21" s="18"/>
      <c r="X21" s="19"/>
    </row>
    <row r="22" spans="1:24" ht="13.5" thickBot="1">
      <c r="A22" s="21" t="s">
        <v>225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16"/>
      <c r="V22" s="17"/>
      <c r="W22" s="18"/>
      <c r="X22" s="19"/>
    </row>
    <row r="23" spans="1:24">
      <c r="A23" s="29" t="s">
        <v>236</v>
      </c>
      <c r="C23" s="23"/>
      <c r="D23" s="23"/>
      <c r="E23" s="23"/>
      <c r="F23" s="23"/>
      <c r="G23" s="23">
        <v>19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1"/>
      <c r="V23" s="6">
        <f t="shared" ref="V23" si="14">COUNT(C23:T23)</f>
        <v>1</v>
      </c>
      <c r="W23" s="7">
        <f t="shared" ref="W23" si="15">SUM(C23:T23)</f>
        <v>19</v>
      </c>
      <c r="X23" s="13">
        <f>W23/$W$86</f>
        <v>1.0555555555555556E-2</v>
      </c>
    </row>
    <row r="24" spans="1:24">
      <c r="A24" s="29" t="s">
        <v>237</v>
      </c>
      <c r="C24" s="23"/>
      <c r="D24" s="23">
        <v>19</v>
      </c>
      <c r="E24" s="23"/>
      <c r="F24" s="23"/>
      <c r="G24" s="23"/>
      <c r="H24" s="23"/>
      <c r="I24" s="23"/>
      <c r="J24" s="23"/>
      <c r="K24" s="23">
        <v>16</v>
      </c>
      <c r="L24" s="23"/>
      <c r="M24" s="23"/>
      <c r="N24" s="23"/>
      <c r="O24" s="23"/>
      <c r="P24" s="23"/>
      <c r="Q24" s="23"/>
      <c r="R24" s="23"/>
      <c r="S24" s="23"/>
      <c r="T24" s="23"/>
      <c r="U24" s="1"/>
      <c r="V24" s="6">
        <f t="shared" ref="V24:V30" si="16">COUNT(C24:T24)</f>
        <v>2</v>
      </c>
      <c r="W24" s="7">
        <f t="shared" ref="W24:W30" si="17">SUM(C24:T24)</f>
        <v>35</v>
      </c>
      <c r="X24" s="13">
        <f>W24/$W$86</f>
        <v>1.9444444444444445E-2</v>
      </c>
    </row>
    <row r="25" spans="1:24">
      <c r="A25" s="29" t="s">
        <v>287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>
        <v>22</v>
      </c>
      <c r="R25" s="23"/>
      <c r="S25" s="23"/>
      <c r="T25" s="23"/>
      <c r="U25" s="1"/>
      <c r="V25" s="6">
        <f t="shared" ref="V25" si="18">COUNT(C25:T25)</f>
        <v>1</v>
      </c>
      <c r="W25" s="7">
        <f t="shared" ref="W25" si="19">SUM(C25:T25)</f>
        <v>22</v>
      </c>
      <c r="X25" s="13">
        <f t="shared" ref="X25" si="20">W25/$W$86</f>
        <v>1.2222222222222223E-2</v>
      </c>
    </row>
    <row r="26" spans="1:24">
      <c r="A26" s="29" t="s">
        <v>238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>
        <v>12</v>
      </c>
      <c r="P26" s="23"/>
      <c r="Q26" s="23"/>
      <c r="R26" s="23"/>
      <c r="S26" s="23"/>
      <c r="T26" s="23"/>
      <c r="U26" s="1"/>
      <c r="V26" s="6">
        <f t="shared" si="16"/>
        <v>1</v>
      </c>
      <c r="W26" s="7">
        <f t="shared" si="17"/>
        <v>12</v>
      </c>
      <c r="X26" s="13">
        <f t="shared" ref="X26:X31" si="21">W26/$W$86</f>
        <v>6.6666666666666671E-3</v>
      </c>
    </row>
    <row r="27" spans="1:24">
      <c r="A27" s="29" t="s">
        <v>239</v>
      </c>
      <c r="C27" s="23">
        <v>25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>
        <v>13</v>
      </c>
      <c r="Q27" s="23"/>
      <c r="R27" s="23"/>
      <c r="S27" s="23"/>
      <c r="T27" s="23">
        <v>20</v>
      </c>
      <c r="U27" s="1"/>
      <c r="V27" s="6">
        <f t="shared" si="16"/>
        <v>3</v>
      </c>
      <c r="W27" s="7">
        <f t="shared" si="17"/>
        <v>58</v>
      </c>
      <c r="X27" s="13">
        <f t="shared" si="21"/>
        <v>3.2222222222222222E-2</v>
      </c>
    </row>
    <row r="28" spans="1:24">
      <c r="A28" s="29" t="s">
        <v>240</v>
      </c>
      <c r="C28" s="23">
        <v>17</v>
      </c>
      <c r="D28" s="23"/>
      <c r="E28" s="23"/>
      <c r="F28" s="23">
        <v>22</v>
      </c>
      <c r="G28" s="23"/>
      <c r="H28" s="23"/>
      <c r="I28" s="23"/>
      <c r="J28" s="23"/>
      <c r="K28" s="23"/>
      <c r="L28" s="23"/>
      <c r="M28" s="23">
        <v>15</v>
      </c>
      <c r="N28" s="23"/>
      <c r="O28" s="23"/>
      <c r="P28" s="23"/>
      <c r="Q28" s="23"/>
      <c r="R28" s="23"/>
      <c r="S28" s="23"/>
      <c r="T28" s="23"/>
      <c r="U28" s="1"/>
      <c r="V28" s="6">
        <f t="shared" si="16"/>
        <v>3</v>
      </c>
      <c r="W28" s="7">
        <f t="shared" si="17"/>
        <v>54</v>
      </c>
      <c r="X28" s="13">
        <f t="shared" si="21"/>
        <v>0.03</v>
      </c>
    </row>
    <row r="29" spans="1:24">
      <c r="A29" s="29" t="s">
        <v>241</v>
      </c>
      <c r="C29" s="23"/>
      <c r="D29" s="23"/>
      <c r="E29" s="23"/>
      <c r="F29" s="23"/>
      <c r="G29" s="23"/>
      <c r="H29" s="23"/>
      <c r="I29" s="23"/>
      <c r="J29" s="23"/>
      <c r="K29" s="23"/>
      <c r="L29" s="23">
        <v>23</v>
      </c>
      <c r="M29" s="23"/>
      <c r="N29" s="23"/>
      <c r="O29" s="23"/>
      <c r="P29" s="23"/>
      <c r="Q29" s="23"/>
      <c r="R29" s="23"/>
      <c r="S29" s="23"/>
      <c r="T29" s="23"/>
      <c r="U29" s="1"/>
      <c r="V29" s="6">
        <f t="shared" si="16"/>
        <v>1</v>
      </c>
      <c r="W29" s="7">
        <f t="shared" si="17"/>
        <v>23</v>
      </c>
      <c r="X29" s="13">
        <f t="shared" si="21"/>
        <v>1.2777777777777779E-2</v>
      </c>
    </row>
    <row r="30" spans="1:24">
      <c r="A30" s="29" t="s">
        <v>242</v>
      </c>
      <c r="C30" s="23"/>
      <c r="D30" s="23"/>
      <c r="E30" s="23"/>
      <c r="F30" s="23"/>
      <c r="G30" s="23"/>
      <c r="H30" s="23"/>
      <c r="I30" s="23">
        <v>17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1"/>
      <c r="V30" s="6">
        <f t="shared" si="16"/>
        <v>1</v>
      </c>
      <c r="W30" s="7">
        <f t="shared" si="17"/>
        <v>17</v>
      </c>
      <c r="X30" s="13">
        <f t="shared" si="21"/>
        <v>9.4444444444444445E-3</v>
      </c>
    </row>
    <row r="31" spans="1:24">
      <c r="A31" s="8" t="s">
        <v>290</v>
      </c>
      <c r="C31" s="23"/>
      <c r="D31" s="23"/>
      <c r="E31" s="23">
        <v>20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>
        <v>15</v>
      </c>
      <c r="S31" s="23">
        <v>5</v>
      </c>
      <c r="T31" s="23"/>
      <c r="U31" s="1"/>
      <c r="V31" s="6">
        <f t="shared" ref="V31" si="22">COUNT(C31:T31)</f>
        <v>3</v>
      </c>
      <c r="W31" s="7">
        <f t="shared" ref="W31" si="23">SUM(C31:T31)</f>
        <v>40</v>
      </c>
      <c r="X31" s="13">
        <f t="shared" si="21"/>
        <v>2.2222222222222223E-2</v>
      </c>
    </row>
    <row r="32" spans="1:24">
      <c r="A32" s="8" t="s">
        <v>285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>
        <v>10</v>
      </c>
      <c r="R32" s="23"/>
      <c r="S32" s="23"/>
      <c r="T32" s="23"/>
      <c r="U32" s="1"/>
      <c r="V32" s="6">
        <f t="shared" ref="V32" si="24">COUNT(C32:T32)</f>
        <v>1</v>
      </c>
      <c r="W32" s="7">
        <f t="shared" ref="W32" si="25">SUM(C32:T32)</f>
        <v>10</v>
      </c>
      <c r="X32" s="13">
        <f t="shared" ref="X32" si="26">W32/$W$86</f>
        <v>5.5555555555555558E-3</v>
      </c>
    </row>
    <row r="33" spans="1:24" ht="13.5" thickBot="1">
      <c r="A33" s="15"/>
      <c r="B33" s="52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7"/>
      <c r="V33" s="17"/>
      <c r="W33" s="18"/>
      <c r="X33" s="19"/>
    </row>
    <row r="34" spans="1:24" ht="13.5" thickBot="1">
      <c r="A34" s="21" t="s">
        <v>224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16"/>
      <c r="V34" s="17"/>
      <c r="W34" s="18"/>
      <c r="X34" s="19"/>
    </row>
    <row r="35" spans="1:24">
      <c r="A35" s="29" t="s">
        <v>243</v>
      </c>
      <c r="C35" s="23"/>
      <c r="D35" s="23"/>
      <c r="E35" s="23"/>
      <c r="F35" s="23"/>
      <c r="G35" s="23"/>
      <c r="H35" s="23"/>
      <c r="I35" s="23"/>
      <c r="J35" s="23"/>
      <c r="K35" s="23"/>
      <c r="L35" s="23">
        <v>13</v>
      </c>
      <c r="M35" s="23"/>
      <c r="N35" s="23">
        <v>20</v>
      </c>
      <c r="O35" s="23"/>
      <c r="P35" s="23"/>
      <c r="Q35" s="23"/>
      <c r="R35" s="23"/>
      <c r="S35" s="23">
        <v>13</v>
      </c>
      <c r="T35" s="23"/>
      <c r="U35" s="1"/>
      <c r="V35" s="6">
        <f t="shared" ref="V35:V38" si="27">COUNT(C35:T35)</f>
        <v>3</v>
      </c>
      <c r="W35" s="7">
        <f t="shared" ref="W35:W38" si="28">SUM(C35:T35)</f>
        <v>46</v>
      </c>
      <c r="X35" s="13">
        <f>W35/$W$86</f>
        <v>2.5555555555555557E-2</v>
      </c>
    </row>
    <row r="36" spans="1:24">
      <c r="A36" s="29" t="s">
        <v>245</v>
      </c>
      <c r="C36" s="23"/>
      <c r="D36" s="23"/>
      <c r="E36" s="23"/>
      <c r="F36" s="23"/>
      <c r="G36" s="23"/>
      <c r="H36" s="23"/>
      <c r="I36" s="23">
        <v>15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1"/>
      <c r="V36" s="6">
        <f t="shared" ref="V36:V37" si="29">COUNT(C36:T36)</f>
        <v>1</v>
      </c>
      <c r="W36" s="7">
        <f t="shared" ref="W36:W37" si="30">SUM(C36:T36)</f>
        <v>15</v>
      </c>
      <c r="X36" s="13">
        <f>W36/$W$86</f>
        <v>8.3333333333333332E-3</v>
      </c>
    </row>
    <row r="37" spans="1:24">
      <c r="A37" s="29" t="s">
        <v>246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>
        <v>18</v>
      </c>
      <c r="P37" s="23"/>
      <c r="Q37" s="23"/>
      <c r="R37" s="23"/>
      <c r="S37" s="23"/>
      <c r="T37" s="23"/>
      <c r="U37" s="1"/>
      <c r="V37" s="6">
        <f t="shared" si="29"/>
        <v>1</v>
      </c>
      <c r="W37" s="7">
        <f t="shared" si="30"/>
        <v>18</v>
      </c>
      <c r="X37" s="13">
        <f>W37/$W$86</f>
        <v>0.01</v>
      </c>
    </row>
    <row r="38" spans="1:24">
      <c r="A38" s="8" t="s">
        <v>244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>
        <v>12</v>
      </c>
      <c r="Q38" s="23"/>
      <c r="R38" s="23"/>
      <c r="S38" s="23"/>
      <c r="T38" s="23"/>
      <c r="U38" s="1"/>
      <c r="V38" s="6">
        <f t="shared" si="27"/>
        <v>1</v>
      </c>
      <c r="W38" s="7">
        <f t="shared" si="28"/>
        <v>12</v>
      </c>
      <c r="X38" s="13">
        <f>W38/$W$86</f>
        <v>6.6666666666666671E-3</v>
      </c>
    </row>
    <row r="39" spans="1:24">
      <c r="A39" s="8" t="s">
        <v>276</v>
      </c>
      <c r="C39" s="23"/>
      <c r="D39" s="23"/>
      <c r="E39" s="23"/>
      <c r="F39" s="23"/>
      <c r="G39" s="23"/>
      <c r="H39" s="23">
        <v>19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1"/>
      <c r="V39" s="6">
        <f t="shared" ref="V39" si="31">COUNT(C39:T39)</f>
        <v>1</v>
      </c>
      <c r="W39" s="7">
        <f t="shared" ref="W39" si="32">SUM(C39:T39)</f>
        <v>19</v>
      </c>
      <c r="X39" s="13">
        <f t="shared" ref="X39:X40" si="33">W39/$W$86</f>
        <v>1.0555555555555556E-2</v>
      </c>
    </row>
    <row r="40" spans="1:24">
      <c r="A40" s="8" t="s">
        <v>278</v>
      </c>
      <c r="C40" s="23"/>
      <c r="D40" s="23"/>
      <c r="E40" s="23"/>
      <c r="F40" s="23">
        <v>12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>
        <v>15</v>
      </c>
      <c r="R40" s="23"/>
      <c r="S40" s="23"/>
      <c r="T40" s="23">
        <v>12</v>
      </c>
      <c r="U40" s="1"/>
      <c r="V40" s="6">
        <f t="shared" ref="V40" si="34">COUNT(C40:T40)</f>
        <v>3</v>
      </c>
      <c r="W40" s="7">
        <f t="shared" ref="W40" si="35">SUM(C40:T40)</f>
        <v>39</v>
      </c>
      <c r="X40" s="13">
        <f t="shared" si="33"/>
        <v>2.1666666666666667E-2</v>
      </c>
    </row>
    <row r="41" spans="1:24" ht="13.5" thickBot="1">
      <c r="A41" s="15"/>
      <c r="B41" s="52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7"/>
      <c r="V41" s="17"/>
      <c r="W41" s="18"/>
      <c r="X41" s="19"/>
    </row>
    <row r="42" spans="1:24" ht="13.5" thickBot="1">
      <c r="A42" s="21" t="s">
        <v>222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16"/>
      <c r="V42" s="17"/>
      <c r="W42" s="18"/>
      <c r="X42" s="19"/>
    </row>
    <row r="43" spans="1:24">
      <c r="A43" s="29" t="s">
        <v>247</v>
      </c>
      <c r="C43" s="23"/>
      <c r="D43" s="23"/>
      <c r="E43" s="23">
        <v>11</v>
      </c>
      <c r="F43" s="23"/>
      <c r="G43" s="23">
        <v>14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1"/>
      <c r="V43" s="6">
        <f t="shared" si="7"/>
        <v>2</v>
      </c>
      <c r="W43" s="7">
        <f t="shared" si="8"/>
        <v>25</v>
      </c>
      <c r="X43" s="13">
        <f t="shared" ref="X43:X48" si="36">W43/$W$86</f>
        <v>1.3888888888888888E-2</v>
      </c>
    </row>
    <row r="44" spans="1:24">
      <c r="A44" s="29" t="s">
        <v>248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>
        <v>12</v>
      </c>
      <c r="N44" s="23"/>
      <c r="O44" s="23"/>
      <c r="P44" s="23"/>
      <c r="Q44" s="23"/>
      <c r="R44" s="23"/>
      <c r="S44" s="23"/>
      <c r="T44" s="23"/>
      <c r="U44" s="1"/>
      <c r="V44" s="6">
        <f t="shared" si="7"/>
        <v>1</v>
      </c>
      <c r="W44" s="7">
        <f t="shared" si="8"/>
        <v>12</v>
      </c>
      <c r="X44" s="13">
        <f t="shared" si="36"/>
        <v>6.6666666666666671E-3</v>
      </c>
    </row>
    <row r="45" spans="1:24">
      <c r="A45" s="8" t="s">
        <v>249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>
        <v>17</v>
      </c>
      <c r="P45" s="23"/>
      <c r="Q45" s="23"/>
      <c r="R45" s="23"/>
      <c r="S45" s="23"/>
      <c r="T45" s="23">
        <v>22</v>
      </c>
      <c r="U45" s="1"/>
      <c r="V45" s="6">
        <f t="shared" si="7"/>
        <v>2</v>
      </c>
      <c r="W45" s="7">
        <f t="shared" si="8"/>
        <v>39</v>
      </c>
      <c r="X45" s="13">
        <f t="shared" si="36"/>
        <v>2.1666666666666667E-2</v>
      </c>
    </row>
    <row r="46" spans="1:24" ht="25.5">
      <c r="A46" s="8" t="s">
        <v>250</v>
      </c>
      <c r="C46" s="23"/>
      <c r="D46" s="23"/>
      <c r="E46" s="23"/>
      <c r="F46" s="23"/>
      <c r="G46" s="23"/>
      <c r="H46" s="23"/>
      <c r="I46" s="23"/>
      <c r="J46" s="23">
        <v>14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1"/>
      <c r="V46" s="6">
        <f t="shared" si="7"/>
        <v>1</v>
      </c>
      <c r="W46" s="7">
        <f t="shared" si="8"/>
        <v>14</v>
      </c>
      <c r="X46" s="13">
        <f t="shared" si="36"/>
        <v>7.7777777777777776E-3</v>
      </c>
    </row>
    <row r="47" spans="1:24" ht="25.5">
      <c r="A47" s="8" t="s">
        <v>251</v>
      </c>
      <c r="C47" s="23"/>
      <c r="D47" s="23"/>
      <c r="E47" s="23"/>
      <c r="F47" s="23"/>
      <c r="G47" s="23"/>
      <c r="H47" s="23"/>
      <c r="I47" s="23"/>
      <c r="J47" s="23"/>
      <c r="K47" s="23"/>
      <c r="L47" s="23">
        <v>20</v>
      </c>
      <c r="M47" s="23"/>
      <c r="N47" s="23"/>
      <c r="O47" s="23"/>
      <c r="P47" s="23"/>
      <c r="Q47" s="23"/>
      <c r="R47" s="23"/>
      <c r="S47" s="23"/>
      <c r="T47" s="23"/>
      <c r="U47" s="1"/>
      <c r="V47" s="6">
        <f t="shared" si="7"/>
        <v>1</v>
      </c>
      <c r="W47" s="7">
        <f t="shared" si="8"/>
        <v>20</v>
      </c>
      <c r="X47" s="13">
        <f t="shared" si="36"/>
        <v>1.1111111111111112E-2</v>
      </c>
    </row>
    <row r="48" spans="1:24">
      <c r="A48" s="45" t="s">
        <v>252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>
        <v>12</v>
      </c>
      <c r="O48" s="23"/>
      <c r="P48" s="23"/>
      <c r="Q48" s="23"/>
      <c r="R48" s="23"/>
      <c r="S48" s="23"/>
      <c r="T48" s="23"/>
      <c r="U48" s="1"/>
      <c r="V48" s="6">
        <f t="shared" si="7"/>
        <v>1</v>
      </c>
      <c r="W48" s="7">
        <f t="shared" si="8"/>
        <v>12</v>
      </c>
      <c r="X48" s="13">
        <f t="shared" si="36"/>
        <v>6.6666666666666671E-3</v>
      </c>
    </row>
    <row r="49" spans="1:25">
      <c r="A49" s="45" t="s">
        <v>279</v>
      </c>
      <c r="C49" s="23"/>
      <c r="D49" s="23"/>
      <c r="E49" s="23"/>
      <c r="F49" s="23">
        <v>7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1"/>
      <c r="V49" s="6">
        <f t="shared" ref="V49" si="37">COUNT(C49:T49)</f>
        <v>1</v>
      </c>
      <c r="W49" s="7">
        <f t="shared" ref="W49" si="38">SUM(C49:T49)</f>
        <v>7</v>
      </c>
      <c r="X49" s="13">
        <f t="shared" ref="X49:X53" si="39">W49/$W$86</f>
        <v>3.8888888888888888E-3</v>
      </c>
    </row>
    <row r="50" spans="1:25">
      <c r="A50" s="45" t="s">
        <v>293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>
        <v>15</v>
      </c>
      <c r="T50" s="23"/>
      <c r="U50" s="1"/>
      <c r="V50" s="6">
        <f t="shared" ref="V50" si="40">COUNT(C50:T50)</f>
        <v>1</v>
      </c>
      <c r="W50" s="7">
        <f t="shared" ref="W50" si="41">SUM(C50:T50)</f>
        <v>15</v>
      </c>
      <c r="X50" s="13">
        <f t="shared" si="39"/>
        <v>8.3333333333333332E-3</v>
      </c>
    </row>
    <row r="51" spans="1:25">
      <c r="A51" s="45" t="s">
        <v>282</v>
      </c>
      <c r="C51" s="23"/>
      <c r="D51" s="23">
        <v>20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1"/>
      <c r="V51" s="6">
        <f t="shared" ref="V51" si="42">COUNT(C51:T51)</f>
        <v>1</v>
      </c>
      <c r="W51" s="7">
        <f t="shared" ref="W51" si="43">SUM(C51:T51)</f>
        <v>20</v>
      </c>
      <c r="X51" s="13">
        <f t="shared" si="39"/>
        <v>1.1111111111111112E-2</v>
      </c>
    </row>
    <row r="52" spans="1:25">
      <c r="A52" s="45" t="s">
        <v>286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>
        <v>15</v>
      </c>
      <c r="R52" s="23"/>
      <c r="S52" s="23"/>
      <c r="T52" s="23"/>
      <c r="U52" s="1"/>
      <c r="V52" s="6">
        <f t="shared" ref="V52" si="44">COUNT(C52:T52)</f>
        <v>1</v>
      </c>
      <c r="W52" s="7">
        <f t="shared" ref="W52" si="45">SUM(C52:T52)</f>
        <v>15</v>
      </c>
      <c r="X52" s="13">
        <f t="shared" si="39"/>
        <v>8.3333333333333332E-3</v>
      </c>
    </row>
    <row r="53" spans="1:25">
      <c r="A53" s="45" t="s">
        <v>289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>
        <v>20</v>
      </c>
      <c r="S53" s="23"/>
      <c r="T53" s="23"/>
      <c r="U53" s="1"/>
      <c r="V53" s="6">
        <f t="shared" ref="V53" si="46">COUNT(C53:T53)</f>
        <v>1</v>
      </c>
      <c r="W53" s="7">
        <f t="shared" ref="W53" si="47">SUM(C53:T53)</f>
        <v>20</v>
      </c>
      <c r="X53" s="13">
        <f t="shared" si="39"/>
        <v>1.1111111111111112E-2</v>
      </c>
    </row>
    <row r="54" spans="1:25" ht="13.5" thickBot="1">
      <c r="A54" s="15"/>
      <c r="B54" s="52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7"/>
      <c r="V54" s="17"/>
      <c r="W54" s="18"/>
      <c r="X54" s="19"/>
      <c r="Y54" s="52"/>
    </row>
    <row r="55" spans="1:25" ht="13.5" thickBot="1">
      <c r="A55" s="21" t="s">
        <v>223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7"/>
      <c r="V55" s="17"/>
      <c r="W55" s="18"/>
      <c r="X55" s="19"/>
    </row>
    <row r="56" spans="1:25">
      <c r="A56" s="8" t="s">
        <v>254</v>
      </c>
      <c r="C56" s="23"/>
      <c r="D56" s="23"/>
      <c r="E56" s="23"/>
      <c r="F56" s="23"/>
      <c r="G56" s="23">
        <v>30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>
        <v>23</v>
      </c>
      <c r="U56" s="1"/>
      <c r="V56" s="6">
        <f t="shared" ref="V56" si="48">COUNT(C56:T56)</f>
        <v>2</v>
      </c>
      <c r="W56" s="7">
        <f t="shared" ref="W56" si="49">SUM(C56:T56)</f>
        <v>53</v>
      </c>
      <c r="X56" s="13">
        <f t="shared" ref="X56:X62" si="50">W56/$W$86</f>
        <v>2.9444444444444443E-2</v>
      </c>
    </row>
    <row r="57" spans="1:25">
      <c r="A57" s="8" t="s">
        <v>253</v>
      </c>
      <c r="C57" s="23">
        <v>18</v>
      </c>
      <c r="D57" s="23"/>
      <c r="E57" s="23">
        <v>25</v>
      </c>
      <c r="F57" s="23"/>
      <c r="G57" s="23"/>
      <c r="H57" s="23"/>
      <c r="I57" s="23"/>
      <c r="J57" s="23">
        <v>20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1"/>
      <c r="V57" s="6">
        <f t="shared" ref="V57:V64" si="51">COUNT(C57:T57)</f>
        <v>3</v>
      </c>
      <c r="W57" s="7">
        <f t="shared" ref="W57:W64" si="52">SUM(C57:T57)</f>
        <v>63</v>
      </c>
      <c r="X57" s="13">
        <f t="shared" si="50"/>
        <v>3.5000000000000003E-2</v>
      </c>
    </row>
    <row r="58" spans="1:25">
      <c r="A58" s="8" t="s">
        <v>258</v>
      </c>
      <c r="C58" s="23"/>
      <c r="D58" s="23"/>
      <c r="E58" s="23"/>
      <c r="F58" s="23"/>
      <c r="G58" s="23"/>
      <c r="H58" s="23"/>
      <c r="I58" s="23"/>
      <c r="J58" s="23"/>
      <c r="K58" s="23">
        <v>25</v>
      </c>
      <c r="L58" s="23"/>
      <c r="M58" s="23"/>
      <c r="N58" s="23"/>
      <c r="O58" s="23"/>
      <c r="P58" s="23"/>
      <c r="Q58" s="23"/>
      <c r="R58" s="23"/>
      <c r="S58" s="23"/>
      <c r="T58" s="23"/>
      <c r="U58" s="1"/>
      <c r="V58" s="6">
        <f t="shared" si="51"/>
        <v>1</v>
      </c>
      <c r="W58" s="7">
        <f t="shared" si="52"/>
        <v>25</v>
      </c>
      <c r="X58" s="13">
        <f t="shared" si="50"/>
        <v>1.3888888888888888E-2</v>
      </c>
    </row>
    <row r="59" spans="1:25">
      <c r="A59" s="8" t="s">
        <v>259</v>
      </c>
      <c r="C59" s="23"/>
      <c r="D59" s="23"/>
      <c r="E59" s="23"/>
      <c r="F59" s="23"/>
      <c r="G59" s="23"/>
      <c r="H59" s="23"/>
      <c r="I59" s="23">
        <v>25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1"/>
      <c r="V59" s="6">
        <f t="shared" si="51"/>
        <v>1</v>
      </c>
      <c r="W59" s="7">
        <f t="shared" si="52"/>
        <v>25</v>
      </c>
      <c r="X59" s="13">
        <f t="shared" si="50"/>
        <v>1.3888888888888888E-2</v>
      </c>
    </row>
    <row r="60" spans="1:25">
      <c r="A60" s="8" t="s">
        <v>255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>
        <v>21</v>
      </c>
      <c r="N60" s="23"/>
      <c r="O60" s="23"/>
      <c r="P60" s="23"/>
      <c r="Q60" s="23"/>
      <c r="R60" s="23"/>
      <c r="S60" s="23"/>
      <c r="T60" s="23"/>
      <c r="U60" s="1"/>
      <c r="V60" s="6">
        <f t="shared" si="51"/>
        <v>1</v>
      </c>
      <c r="W60" s="7">
        <f t="shared" si="52"/>
        <v>21</v>
      </c>
      <c r="X60" s="13">
        <f t="shared" si="50"/>
        <v>1.1666666666666667E-2</v>
      </c>
    </row>
    <row r="61" spans="1:25">
      <c r="A61" s="8" t="s">
        <v>256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>
        <v>24</v>
      </c>
      <c r="O61" s="23"/>
      <c r="P61" s="23"/>
      <c r="Q61" s="23"/>
      <c r="R61" s="23"/>
      <c r="S61" s="23"/>
      <c r="T61" s="23"/>
      <c r="U61" s="1"/>
      <c r="V61" s="6">
        <f t="shared" si="51"/>
        <v>1</v>
      </c>
      <c r="W61" s="7">
        <f t="shared" si="52"/>
        <v>24</v>
      </c>
      <c r="X61" s="13">
        <f t="shared" si="50"/>
        <v>1.3333333333333334E-2</v>
      </c>
    </row>
    <row r="62" spans="1:25">
      <c r="A62" s="8" t="s">
        <v>257</v>
      </c>
      <c r="C62" s="23"/>
      <c r="D62" s="23"/>
      <c r="E62" s="23"/>
      <c r="F62" s="23"/>
      <c r="G62" s="23"/>
      <c r="H62" s="23">
        <v>25</v>
      </c>
      <c r="I62" s="23"/>
      <c r="J62" s="23"/>
      <c r="K62" s="23"/>
      <c r="L62" s="23"/>
      <c r="M62" s="23"/>
      <c r="N62" s="23"/>
      <c r="O62" s="23">
        <v>20</v>
      </c>
      <c r="P62" s="23"/>
      <c r="Q62" s="23"/>
      <c r="R62" s="23"/>
      <c r="S62" s="23"/>
      <c r="T62" s="23"/>
      <c r="U62" s="1"/>
      <c r="V62" s="6">
        <f t="shared" si="51"/>
        <v>2</v>
      </c>
      <c r="W62" s="7">
        <f t="shared" si="52"/>
        <v>45</v>
      </c>
      <c r="X62" s="13">
        <f t="shared" si="50"/>
        <v>2.5000000000000001E-2</v>
      </c>
    </row>
    <row r="63" spans="1:25">
      <c r="A63" s="8" t="s">
        <v>295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>
        <v>14</v>
      </c>
      <c r="T63" s="23"/>
      <c r="U63" s="1"/>
      <c r="V63" s="6">
        <f t="shared" ref="V63" si="53">COUNT(C63:T63)</f>
        <v>1</v>
      </c>
      <c r="W63" s="7">
        <f t="shared" ref="W63" si="54">SUM(C63:T63)</f>
        <v>14</v>
      </c>
      <c r="X63" s="13">
        <f t="shared" ref="X63" si="55">W63/$W$86</f>
        <v>7.7777777777777776E-3</v>
      </c>
    </row>
    <row r="64" spans="1:25" ht="25.5">
      <c r="A64" s="8" t="s">
        <v>260</v>
      </c>
      <c r="C64" s="23"/>
      <c r="D64" s="23"/>
      <c r="E64" s="23"/>
      <c r="F64" s="23"/>
      <c r="G64" s="23"/>
      <c r="H64" s="23"/>
      <c r="I64" s="23"/>
      <c r="J64" s="23"/>
      <c r="K64" s="23"/>
      <c r="L64" s="23">
        <v>20</v>
      </c>
      <c r="M64" s="23"/>
      <c r="N64" s="23"/>
      <c r="O64" s="23"/>
      <c r="P64" s="23"/>
      <c r="Q64" s="23"/>
      <c r="R64" s="23"/>
      <c r="S64" s="23"/>
      <c r="T64" s="23"/>
      <c r="U64" s="1"/>
      <c r="V64" s="6">
        <f t="shared" si="51"/>
        <v>1</v>
      </c>
      <c r="W64" s="7">
        <f t="shared" si="52"/>
        <v>20</v>
      </c>
      <c r="X64" s="13">
        <f>W64/$W$86</f>
        <v>1.1111111111111112E-2</v>
      </c>
    </row>
    <row r="65" spans="1:25" ht="25.5">
      <c r="A65" s="8" t="s">
        <v>277</v>
      </c>
      <c r="C65" s="23"/>
      <c r="D65" s="23"/>
      <c r="E65" s="23"/>
      <c r="F65" s="23"/>
      <c r="G65" s="23"/>
      <c r="H65" s="23">
        <v>18</v>
      </c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1"/>
      <c r="V65" s="6">
        <f t="shared" ref="V65" si="56">COUNT(C65:T65)</f>
        <v>1</v>
      </c>
      <c r="W65" s="7">
        <f t="shared" ref="W65" si="57">SUM(C65:T65)</f>
        <v>18</v>
      </c>
      <c r="X65" s="13">
        <f>W65/$W$86</f>
        <v>0.01</v>
      </c>
    </row>
    <row r="66" spans="1:25">
      <c r="A66" s="8" t="s">
        <v>281</v>
      </c>
      <c r="C66" s="23"/>
      <c r="D66" s="23"/>
      <c r="E66" s="23"/>
      <c r="F66" s="23">
        <v>23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1"/>
      <c r="V66" s="6">
        <f t="shared" ref="V66" si="58">COUNT(C66:T66)</f>
        <v>1</v>
      </c>
      <c r="W66" s="7">
        <f t="shared" ref="W66" si="59">SUM(C66:T66)</f>
        <v>23</v>
      </c>
      <c r="X66" s="13">
        <f>W66/$W$86</f>
        <v>1.2777777777777779E-2</v>
      </c>
    </row>
    <row r="67" spans="1:25">
      <c r="A67" s="8" t="s">
        <v>288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>
        <v>15</v>
      </c>
      <c r="S67" s="23"/>
      <c r="T67" s="23"/>
      <c r="U67" s="1"/>
      <c r="V67" s="6">
        <f t="shared" ref="V67" si="60">COUNT(C67:T67)</f>
        <v>1</v>
      </c>
      <c r="W67" s="7">
        <f t="shared" ref="W67" si="61">SUM(C67:T67)</f>
        <v>15</v>
      </c>
      <c r="X67" s="13">
        <f t="shared" ref="X67" si="62">W67/$W$86</f>
        <v>8.3333333333333332E-3</v>
      </c>
    </row>
    <row r="68" spans="1:25">
      <c r="A68" s="8" t="s">
        <v>284</v>
      </c>
      <c r="C68" s="23"/>
      <c r="D68" s="23">
        <v>20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1"/>
      <c r="V68" s="6">
        <f t="shared" ref="V68" si="63">COUNT(C68:T68)</f>
        <v>1</v>
      </c>
      <c r="W68" s="7">
        <f t="shared" ref="W68" si="64">SUM(C68:T68)</f>
        <v>20</v>
      </c>
      <c r="X68" s="13">
        <f t="shared" ref="X68" si="65">W68/$W$86</f>
        <v>1.1111111111111112E-2</v>
      </c>
    </row>
    <row r="69" spans="1:25" ht="13.5" thickBot="1">
      <c r="A69" s="15"/>
      <c r="B69" s="52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7"/>
      <c r="V69" s="17"/>
      <c r="W69" s="18"/>
      <c r="X69" s="19"/>
      <c r="Y69" s="52"/>
    </row>
    <row r="70" spans="1:25" ht="13.5" thickBot="1">
      <c r="A70" s="21" t="s">
        <v>226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7"/>
      <c r="V70" s="17"/>
      <c r="W70" s="18"/>
      <c r="X70" s="19"/>
      <c r="Y70" s="52"/>
    </row>
    <row r="71" spans="1:25">
      <c r="A71" s="8" t="s">
        <v>261</v>
      </c>
      <c r="C71" s="23"/>
      <c r="D71" s="23"/>
      <c r="E71" s="23"/>
      <c r="F71" s="23"/>
      <c r="G71" s="23"/>
      <c r="H71" s="23"/>
      <c r="I71" s="23"/>
      <c r="J71" s="23">
        <v>14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1"/>
      <c r="V71" s="6">
        <f t="shared" ref="V71" si="66">COUNT(C71:T71)</f>
        <v>1</v>
      </c>
      <c r="W71" s="7">
        <f t="shared" ref="W71" si="67">SUM(C71:T71)</f>
        <v>14</v>
      </c>
      <c r="X71" s="13">
        <f>W71/$W$86</f>
        <v>7.7777777777777776E-3</v>
      </c>
      <c r="Y71" s="52"/>
    </row>
    <row r="72" spans="1:25">
      <c r="A72" s="8" t="s">
        <v>262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>
        <v>15</v>
      </c>
      <c r="N72" s="23"/>
      <c r="O72" s="23"/>
      <c r="P72" s="23"/>
      <c r="Q72" s="23"/>
      <c r="R72" s="23"/>
      <c r="S72" s="23"/>
      <c r="T72" s="23"/>
      <c r="U72" s="1"/>
      <c r="V72" s="6">
        <f t="shared" ref="V72" si="68">COUNT(C72:T72)</f>
        <v>1</v>
      </c>
      <c r="W72" s="7">
        <f t="shared" ref="W72" si="69">SUM(C72:T72)</f>
        <v>15</v>
      </c>
      <c r="X72" s="13">
        <f>W72/$W$86</f>
        <v>8.3333333333333332E-3</v>
      </c>
      <c r="Y72" s="52"/>
    </row>
    <row r="73" spans="1:25">
      <c r="A73" s="8" t="s">
        <v>263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>
        <v>10</v>
      </c>
      <c r="Q73" s="23"/>
      <c r="R73" s="23"/>
      <c r="S73" s="23"/>
      <c r="T73" s="23"/>
      <c r="U73" s="1"/>
      <c r="V73" s="6">
        <f t="shared" ref="V73" si="70">COUNT(C73:T73)</f>
        <v>1</v>
      </c>
      <c r="W73" s="7">
        <f t="shared" ref="W73" si="71">SUM(C73:T73)</f>
        <v>10</v>
      </c>
      <c r="X73" s="13">
        <f>W73/$W$86</f>
        <v>5.5555555555555558E-3</v>
      </c>
      <c r="Y73" s="52"/>
    </row>
    <row r="74" spans="1:25" ht="13.5" thickBot="1">
      <c r="A74" s="15"/>
      <c r="B74" s="52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7"/>
      <c r="V74" s="17"/>
      <c r="W74" s="18"/>
      <c r="X74" s="19"/>
      <c r="Y74" s="52"/>
    </row>
    <row r="75" spans="1:25" ht="13.5" thickBot="1">
      <c r="A75" s="21" t="s">
        <v>227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7"/>
      <c r="V75" s="17"/>
      <c r="W75" s="18"/>
      <c r="X75" s="19"/>
      <c r="Y75" s="52"/>
    </row>
    <row r="76" spans="1:25">
      <c r="A76" s="8" t="s">
        <v>264</v>
      </c>
      <c r="C76" s="23"/>
      <c r="D76" s="23">
        <v>14</v>
      </c>
      <c r="E76" s="23"/>
      <c r="F76" s="23"/>
      <c r="G76" s="23">
        <v>20</v>
      </c>
      <c r="H76" s="23"/>
      <c r="I76" s="23"/>
      <c r="J76" s="23"/>
      <c r="K76" s="23"/>
      <c r="L76" s="23"/>
      <c r="M76" s="23"/>
      <c r="N76" s="23"/>
      <c r="O76" s="23"/>
      <c r="P76" s="23"/>
      <c r="Q76" s="23">
        <v>12</v>
      </c>
      <c r="R76" s="23"/>
      <c r="S76" s="23"/>
      <c r="T76" s="23"/>
      <c r="U76" s="1"/>
      <c r="V76" s="6">
        <f t="shared" ref="V76" si="72">COUNT(C76:T76)</f>
        <v>3</v>
      </c>
      <c r="W76" s="7">
        <f t="shared" ref="W76" si="73">SUM(C76:T76)</f>
        <v>46</v>
      </c>
      <c r="X76" s="13">
        <f t="shared" ref="X76:X84" si="74">W76/$W$86</f>
        <v>2.5555555555555557E-2</v>
      </c>
      <c r="Y76" s="52"/>
    </row>
    <row r="77" spans="1:25">
      <c r="A77" s="8" t="s">
        <v>265</v>
      </c>
      <c r="C77" s="23"/>
      <c r="D77" s="23"/>
      <c r="E77" s="23"/>
      <c r="F77" s="23"/>
      <c r="G77" s="23"/>
      <c r="H77" s="23"/>
      <c r="I77" s="23">
        <v>15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1"/>
      <c r="V77" s="6">
        <f t="shared" ref="V77" si="75">COUNT(C77:T77)</f>
        <v>1</v>
      </c>
      <c r="W77" s="7">
        <f t="shared" ref="W77" si="76">SUM(C77:T77)</f>
        <v>15</v>
      </c>
      <c r="X77" s="13">
        <f t="shared" si="74"/>
        <v>8.3333333333333332E-3</v>
      </c>
      <c r="Y77" s="52"/>
    </row>
    <row r="78" spans="1:25">
      <c r="A78" s="53" t="s">
        <v>266</v>
      </c>
      <c r="C78" s="23"/>
      <c r="D78" s="23"/>
      <c r="E78" s="23"/>
      <c r="F78" s="23"/>
      <c r="G78" s="23"/>
      <c r="H78" s="23"/>
      <c r="I78" s="23"/>
      <c r="J78" s="23"/>
      <c r="K78" s="23">
        <v>22</v>
      </c>
      <c r="L78" s="23"/>
      <c r="M78" s="23"/>
      <c r="N78" s="23"/>
      <c r="O78" s="23"/>
      <c r="P78" s="23"/>
      <c r="Q78" s="23"/>
      <c r="R78" s="23"/>
      <c r="S78" s="23"/>
      <c r="T78" s="23"/>
      <c r="U78" s="1"/>
      <c r="V78" s="6">
        <f t="shared" ref="V78:V84" si="77">COUNT(C78:T78)</f>
        <v>1</v>
      </c>
      <c r="W78" s="7">
        <f t="shared" ref="W78:W84" si="78">SUM(C78:T78)</f>
        <v>22</v>
      </c>
      <c r="X78" s="13">
        <f t="shared" si="74"/>
        <v>1.2222222222222223E-2</v>
      </c>
      <c r="Y78" s="52"/>
    </row>
    <row r="79" spans="1:25">
      <c r="A79" s="8" t="s">
        <v>267</v>
      </c>
      <c r="C79" s="23">
        <v>23</v>
      </c>
      <c r="D79" s="23"/>
      <c r="E79" s="23">
        <v>7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>
        <v>13</v>
      </c>
      <c r="Q79" s="23"/>
      <c r="R79" s="23"/>
      <c r="S79" s="23"/>
      <c r="T79" s="23">
        <v>14</v>
      </c>
      <c r="U79" s="1"/>
      <c r="V79" s="6">
        <f t="shared" si="77"/>
        <v>4</v>
      </c>
      <c r="W79" s="7">
        <f t="shared" si="78"/>
        <v>57</v>
      </c>
      <c r="X79" s="13">
        <f t="shared" si="74"/>
        <v>3.1666666666666669E-2</v>
      </c>
      <c r="Y79" s="52"/>
    </row>
    <row r="80" spans="1:25">
      <c r="A80" s="8" t="s">
        <v>268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>
        <v>14</v>
      </c>
      <c r="Q80" s="23"/>
      <c r="R80" s="23"/>
      <c r="S80" s="23"/>
      <c r="T80" s="23"/>
      <c r="U80" s="1"/>
      <c r="V80" s="6">
        <f t="shared" si="77"/>
        <v>1</v>
      </c>
      <c r="W80" s="7">
        <f t="shared" si="78"/>
        <v>14</v>
      </c>
      <c r="X80" s="13">
        <f t="shared" si="74"/>
        <v>7.7777777777777776E-3</v>
      </c>
      <c r="Y80" s="52"/>
    </row>
    <row r="81" spans="1:25" ht="25.5">
      <c r="A81" s="8" t="s">
        <v>280</v>
      </c>
      <c r="C81" s="23"/>
      <c r="D81" s="23"/>
      <c r="E81" s="23"/>
      <c r="F81" s="23">
        <v>21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>
        <v>12</v>
      </c>
      <c r="S81" s="23"/>
      <c r="T81" s="23"/>
      <c r="U81" s="1"/>
      <c r="V81" s="6">
        <f t="shared" ref="V81" si="79">COUNT(C81:T81)</f>
        <v>2</v>
      </c>
      <c r="W81" s="7">
        <f t="shared" ref="W81" si="80">SUM(C81:T81)</f>
        <v>33</v>
      </c>
      <c r="X81" s="13">
        <f t="shared" ref="X81" si="81">W81/$W$86</f>
        <v>1.8333333333333333E-2</v>
      </c>
      <c r="Y81" s="52"/>
    </row>
    <row r="82" spans="1:25">
      <c r="A82" s="8" t="s">
        <v>283</v>
      </c>
      <c r="C82" s="23"/>
      <c r="D82" s="23">
        <v>12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1"/>
      <c r="V82" s="6">
        <f t="shared" ref="V82" si="82">COUNT(C82:T82)</f>
        <v>1</v>
      </c>
      <c r="W82" s="7">
        <f t="shared" ref="W82" si="83">SUM(C82:T82)</f>
        <v>12</v>
      </c>
      <c r="X82" s="13">
        <f t="shared" ref="X82" si="84">W82/$W$86</f>
        <v>6.6666666666666671E-3</v>
      </c>
      <c r="Y82" s="52"/>
    </row>
    <row r="83" spans="1:25">
      <c r="A83" s="8" t="s">
        <v>291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>
        <v>23</v>
      </c>
      <c r="S83" s="23"/>
      <c r="T83" s="23"/>
      <c r="U83" s="1"/>
      <c r="V83" s="6">
        <f t="shared" ref="V83" si="85">COUNT(C83:T83)</f>
        <v>1</v>
      </c>
      <c r="W83" s="7">
        <f t="shared" ref="W83" si="86">SUM(C83:T83)</f>
        <v>23</v>
      </c>
      <c r="X83" s="13">
        <f t="shared" ref="X83" si="87">W83/$W$86</f>
        <v>1.2777777777777779E-2</v>
      </c>
      <c r="Y83" s="52"/>
    </row>
    <row r="84" spans="1:25" ht="24">
      <c r="A84" s="45" t="s">
        <v>269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>
        <v>10</v>
      </c>
      <c r="Q84" s="23"/>
      <c r="R84" s="23"/>
      <c r="S84" s="23"/>
      <c r="T84" s="23"/>
      <c r="U84" s="1"/>
      <c r="V84" s="6">
        <f t="shared" si="77"/>
        <v>1</v>
      </c>
      <c r="W84" s="7">
        <f t="shared" si="78"/>
        <v>10</v>
      </c>
      <c r="X84" s="13">
        <f t="shared" si="74"/>
        <v>5.5555555555555558E-3</v>
      </c>
      <c r="Y84" s="52"/>
    </row>
    <row r="85" spans="1:25">
      <c r="A85" s="15"/>
      <c r="B85" s="52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7"/>
      <c r="V85" s="17"/>
      <c r="W85" s="18"/>
      <c r="X85" s="19"/>
      <c r="Y85" s="52"/>
    </row>
    <row r="86" spans="1:25">
      <c r="C86" s="9">
        <f t="shared" ref="C86:T86" si="88">SUM(C7:C84)</f>
        <v>100</v>
      </c>
      <c r="D86" s="9">
        <f t="shared" si="88"/>
        <v>100</v>
      </c>
      <c r="E86" s="9">
        <f t="shared" si="88"/>
        <v>100</v>
      </c>
      <c r="F86" s="9">
        <f t="shared" si="88"/>
        <v>100</v>
      </c>
      <c r="G86" s="9">
        <f t="shared" si="88"/>
        <v>100</v>
      </c>
      <c r="H86" s="9">
        <f t="shared" si="88"/>
        <v>100</v>
      </c>
      <c r="I86" s="9">
        <f t="shared" si="88"/>
        <v>100</v>
      </c>
      <c r="J86" s="9">
        <f t="shared" si="88"/>
        <v>100</v>
      </c>
      <c r="K86" s="9">
        <f t="shared" si="88"/>
        <v>100</v>
      </c>
      <c r="L86" s="9">
        <f t="shared" si="88"/>
        <v>100</v>
      </c>
      <c r="M86" s="9">
        <f t="shared" si="88"/>
        <v>100</v>
      </c>
      <c r="N86" s="9">
        <f t="shared" si="88"/>
        <v>100</v>
      </c>
      <c r="O86" s="9">
        <f t="shared" si="88"/>
        <v>100</v>
      </c>
      <c r="P86" s="9">
        <f t="shared" si="88"/>
        <v>100</v>
      </c>
      <c r="Q86" s="9">
        <f t="shared" si="88"/>
        <v>100</v>
      </c>
      <c r="R86" s="9">
        <f t="shared" si="88"/>
        <v>100</v>
      </c>
      <c r="S86" s="9">
        <f t="shared" si="88"/>
        <v>100</v>
      </c>
      <c r="T86" s="9">
        <f t="shared" si="88"/>
        <v>100</v>
      </c>
      <c r="U86" s="3"/>
      <c r="V86" s="10">
        <f>SUM(V7:V85)</f>
        <v>107</v>
      </c>
      <c r="W86" s="11">
        <f>SUM(W7:W85)</f>
        <v>1800</v>
      </c>
      <c r="X86" s="12">
        <f>W86/$W$86</f>
        <v>1</v>
      </c>
    </row>
  </sheetData>
  <mergeCells count="22">
    <mergeCell ref="C2:X2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X4:X5"/>
    <mergeCell ref="L4:L5"/>
    <mergeCell ref="M4:M5"/>
    <mergeCell ref="N4:N5"/>
    <mergeCell ref="O4:O5"/>
    <mergeCell ref="P4:P5"/>
    <mergeCell ref="W4:W5"/>
    <mergeCell ref="Q4:Q5"/>
    <mergeCell ref="R4:R5"/>
    <mergeCell ref="S4:S5"/>
    <mergeCell ref="T4:T5"/>
    <mergeCell ref="V4:V5"/>
  </mergeCells>
  <pageMargins left="0.75" right="0.75" top="1" bottom="1" header="0.5" footer="0.5"/>
  <pageSetup scale="55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6"/>
  <sheetViews>
    <sheetView showGridLines="0" tabSelected="1" view="pageBreakPreview" zoomScaleNormal="100" zoomScaleSheetLayoutView="100" workbookViewId="0">
      <pane xSplit="1" ySplit="5" topLeftCell="B46" activePane="bottomRight" state="frozen"/>
      <selection pane="topRight" activeCell="C1" sqref="C1"/>
      <selection pane="bottomLeft" activeCell="A5" sqref="A5"/>
      <selection pane="bottomRight" activeCell="W1" sqref="A1:W66"/>
    </sheetView>
  </sheetViews>
  <sheetFormatPr defaultRowHeight="12.75"/>
  <cols>
    <col min="1" max="1" width="33.140625" customWidth="1"/>
    <col min="2" max="2" width="2" customWidth="1"/>
    <col min="3" max="3" width="4.28515625" customWidth="1"/>
    <col min="4" max="4" width="4.7109375" customWidth="1"/>
    <col min="5" max="5" width="4.28515625" customWidth="1"/>
    <col min="6" max="6" width="5" customWidth="1"/>
    <col min="7" max="8" width="4.5703125" customWidth="1"/>
    <col min="9" max="9" width="4.42578125" customWidth="1"/>
    <col min="10" max="10" width="4.7109375" customWidth="1"/>
    <col min="11" max="11" width="4.28515625" customWidth="1"/>
    <col min="12" max="12" width="5" customWidth="1"/>
    <col min="13" max="13" width="4.5703125" customWidth="1"/>
    <col min="14" max="14" width="5" customWidth="1"/>
    <col min="15" max="15" width="4.5703125" customWidth="1"/>
    <col min="16" max="16" width="5.140625" customWidth="1"/>
    <col min="17" max="17" width="4.42578125" customWidth="1"/>
    <col min="18" max="18" width="5.140625" customWidth="1"/>
    <col min="19" max="19" width="4.28515625" customWidth="1"/>
    <col min="20" max="20" width="2.85546875" customWidth="1"/>
    <col min="21" max="21" width="5.85546875" customWidth="1"/>
    <col min="22" max="22" width="6.7109375" bestFit="1" customWidth="1"/>
    <col min="23" max="23" width="7.5703125" customWidth="1"/>
  </cols>
  <sheetData>
    <row r="1" spans="1:23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21" thickBot="1">
      <c r="A2" s="2"/>
      <c r="B2" s="2"/>
      <c r="C2" s="62" t="s">
        <v>50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</row>
    <row r="3" spans="1:2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>
      <c r="A4" s="2"/>
      <c r="B4" s="2"/>
      <c r="C4" s="57" t="s">
        <v>48</v>
      </c>
      <c r="D4" s="57" t="s">
        <v>47</v>
      </c>
      <c r="E4" s="57" t="s">
        <v>46</v>
      </c>
      <c r="F4" s="57" t="s">
        <v>45</v>
      </c>
      <c r="G4" s="57" t="s">
        <v>44</v>
      </c>
      <c r="H4" s="57" t="s">
        <v>43</v>
      </c>
      <c r="I4" s="57" t="s">
        <v>42</v>
      </c>
      <c r="J4" s="57" t="s">
        <v>41</v>
      </c>
      <c r="K4" s="57" t="s">
        <v>40</v>
      </c>
      <c r="L4" s="57" t="s">
        <v>39</v>
      </c>
      <c r="M4" s="57" t="s">
        <v>37</v>
      </c>
      <c r="N4" s="57" t="s">
        <v>38</v>
      </c>
      <c r="O4" s="57" t="s">
        <v>31</v>
      </c>
      <c r="P4" s="57" t="s">
        <v>36</v>
      </c>
      <c r="Q4" s="57" t="s">
        <v>35</v>
      </c>
      <c r="R4" s="57" t="s">
        <v>34</v>
      </c>
      <c r="S4" s="57" t="s">
        <v>33</v>
      </c>
      <c r="T4" s="2"/>
      <c r="U4" s="59" t="s">
        <v>1</v>
      </c>
      <c r="V4" s="60" t="s">
        <v>0</v>
      </c>
      <c r="W4" s="59" t="s">
        <v>2</v>
      </c>
    </row>
    <row r="5" spans="1:23">
      <c r="A5" s="2"/>
      <c r="B5" s="2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"/>
      <c r="U5" s="59"/>
      <c r="V5" s="61"/>
      <c r="W5" s="59"/>
    </row>
    <row r="6" spans="1:23" ht="13.5" thickBot="1">
      <c r="A6" s="69" t="s">
        <v>299</v>
      </c>
    </row>
    <row r="7" spans="1:23" ht="13.5" thickBot="1">
      <c r="A7" s="30" t="s">
        <v>52</v>
      </c>
    </row>
    <row r="8" spans="1:23">
      <c r="A8" s="20"/>
      <c r="T8" s="16"/>
      <c r="U8" s="17"/>
      <c r="V8" s="18"/>
      <c r="W8" s="19"/>
    </row>
    <row r="9" spans="1:23">
      <c r="A9" s="8" t="s">
        <v>275</v>
      </c>
      <c r="C9" s="5"/>
      <c r="D9" s="5"/>
      <c r="E9" s="5"/>
      <c r="F9" s="5">
        <v>22</v>
      </c>
      <c r="G9" s="5"/>
      <c r="H9" s="5">
        <v>25</v>
      </c>
      <c r="I9" s="5">
        <v>20</v>
      </c>
      <c r="J9" s="5">
        <v>10</v>
      </c>
      <c r="K9" s="5">
        <v>19</v>
      </c>
      <c r="L9" s="5"/>
      <c r="M9" s="5">
        <v>22</v>
      </c>
      <c r="N9" s="5">
        <v>18</v>
      </c>
      <c r="O9" s="5">
        <v>15</v>
      </c>
      <c r="P9" s="5">
        <v>8</v>
      </c>
      <c r="Q9" s="5">
        <v>10</v>
      </c>
      <c r="R9" s="5"/>
      <c r="S9" s="5"/>
      <c r="T9" s="1"/>
      <c r="U9" s="6">
        <f>COUNT(C9:S9)</f>
        <v>10</v>
      </c>
      <c r="V9" s="7">
        <f>SUM(C9:S9)</f>
        <v>169</v>
      </c>
      <c r="W9" s="13">
        <f>V9/$V$66</f>
        <v>9.9411764705882352E-2</v>
      </c>
    </row>
    <row r="10" spans="1:23">
      <c r="A10" s="8" t="s">
        <v>51</v>
      </c>
      <c r="C10" s="5">
        <v>25</v>
      </c>
      <c r="D10" s="5">
        <v>25</v>
      </c>
      <c r="E10" s="5">
        <v>25</v>
      </c>
      <c r="F10" s="5">
        <v>13</v>
      </c>
      <c r="G10" s="5">
        <v>34</v>
      </c>
      <c r="H10" s="5"/>
      <c r="I10" s="5"/>
      <c r="J10" s="5">
        <v>26</v>
      </c>
      <c r="K10" s="5">
        <v>13</v>
      </c>
      <c r="L10" s="5"/>
      <c r="M10" s="5"/>
      <c r="N10" s="5">
        <v>21</v>
      </c>
      <c r="O10" s="5">
        <v>26</v>
      </c>
      <c r="P10" s="5">
        <v>20</v>
      </c>
      <c r="Q10" s="5">
        <v>24</v>
      </c>
      <c r="R10" s="5">
        <v>7</v>
      </c>
      <c r="S10" s="5">
        <v>20</v>
      </c>
      <c r="T10" s="1"/>
      <c r="U10" s="6">
        <f>COUNT(C10:S10)</f>
        <v>13</v>
      </c>
      <c r="V10" s="7">
        <f>SUM(C10:S10)</f>
        <v>279</v>
      </c>
      <c r="W10" s="13">
        <f>V10/$V$66</f>
        <v>0.16411764705882353</v>
      </c>
    </row>
    <row r="11" spans="1:23">
      <c r="A11" s="8" t="s">
        <v>296</v>
      </c>
      <c r="C11" s="23"/>
      <c r="D11" s="23">
        <v>18</v>
      </c>
      <c r="E11" s="23">
        <v>23</v>
      </c>
      <c r="F11" s="23">
        <v>18</v>
      </c>
      <c r="G11" s="23">
        <v>18</v>
      </c>
      <c r="H11" s="23"/>
      <c r="I11" s="23">
        <v>25</v>
      </c>
      <c r="J11" s="23">
        <v>15</v>
      </c>
      <c r="K11" s="23">
        <v>20</v>
      </c>
      <c r="L11" s="23">
        <v>15</v>
      </c>
      <c r="M11" s="23">
        <v>16</v>
      </c>
      <c r="N11" s="23">
        <v>15</v>
      </c>
      <c r="O11" s="23">
        <v>13</v>
      </c>
      <c r="P11" s="23">
        <v>12</v>
      </c>
      <c r="Q11" s="23">
        <v>17</v>
      </c>
      <c r="R11" s="23"/>
      <c r="S11" s="23"/>
      <c r="T11" s="24"/>
      <c r="U11" s="25">
        <f>COUNT(C11:S11)</f>
        <v>13</v>
      </c>
      <c r="V11" s="26">
        <f>SUM(C11:S11)</f>
        <v>225</v>
      </c>
      <c r="W11" s="13">
        <f>V11/$V$66</f>
        <v>0.13235294117647059</v>
      </c>
    </row>
    <row r="12" spans="1:23">
      <c r="A12" s="8" t="s">
        <v>273</v>
      </c>
      <c r="C12" s="23">
        <v>18</v>
      </c>
      <c r="D12" s="23"/>
      <c r="E12" s="23"/>
      <c r="F12" s="23"/>
      <c r="G12" s="23"/>
      <c r="H12" s="23">
        <v>20</v>
      </c>
      <c r="I12" s="23"/>
      <c r="J12" s="23"/>
      <c r="K12" s="23"/>
      <c r="L12" s="23"/>
      <c r="M12" s="23"/>
      <c r="N12" s="23"/>
      <c r="O12" s="23"/>
      <c r="P12" s="23"/>
      <c r="Q12" s="23"/>
      <c r="R12" s="23">
        <v>15</v>
      </c>
      <c r="S12" s="23"/>
      <c r="T12" s="24"/>
      <c r="U12" s="25">
        <f>COUNT(C12:S12)</f>
        <v>3</v>
      </c>
      <c r="V12" s="26">
        <f>SUM(C12:S12)</f>
        <v>53</v>
      </c>
      <c r="W12" s="13">
        <f t="shared" ref="W12" si="0">V12/$V$66</f>
        <v>3.1176470588235295E-2</v>
      </c>
    </row>
    <row r="13" spans="1:23" ht="13.5" thickBot="1"/>
    <row r="14" spans="1:23" ht="13.5" thickBot="1">
      <c r="A14" s="30" t="s">
        <v>53</v>
      </c>
      <c r="L14" s="2"/>
      <c r="T14" s="16"/>
      <c r="U14" s="17"/>
      <c r="V14" s="18"/>
      <c r="W14" s="14"/>
    </row>
    <row r="15" spans="1:23" ht="13.5" thickBot="1">
      <c r="A15" s="20"/>
      <c r="L15" s="2"/>
      <c r="T15" s="16"/>
      <c r="U15" s="17"/>
      <c r="V15" s="18"/>
      <c r="W15" s="14"/>
    </row>
    <row r="16" spans="1:23" ht="13.5" thickBot="1">
      <c r="A16" s="21" t="s">
        <v>58</v>
      </c>
      <c r="C16" s="28"/>
      <c r="D16" s="28"/>
      <c r="E16" s="28"/>
      <c r="F16" s="28"/>
      <c r="G16" s="28"/>
      <c r="H16" s="28"/>
      <c r="I16" s="28"/>
      <c r="J16" s="28"/>
      <c r="K16" s="28"/>
      <c r="L16" s="54"/>
      <c r="M16" s="28"/>
      <c r="N16" s="28"/>
      <c r="O16" s="28"/>
      <c r="P16" s="28"/>
      <c r="Q16" s="28"/>
      <c r="R16" s="28"/>
      <c r="S16" s="28"/>
      <c r="T16" s="16"/>
      <c r="U16" s="17"/>
      <c r="V16" s="18"/>
      <c r="W16" s="19"/>
    </row>
    <row r="17" spans="1:23">
      <c r="A17" s="29" t="s">
        <v>54</v>
      </c>
      <c r="C17" s="23">
        <v>5</v>
      </c>
      <c r="D17" s="23">
        <v>12</v>
      </c>
      <c r="E17" s="23">
        <v>3</v>
      </c>
      <c r="F17" s="23"/>
      <c r="G17" s="23"/>
      <c r="H17" s="23"/>
      <c r="I17" s="23"/>
      <c r="J17" s="23">
        <v>11</v>
      </c>
      <c r="K17" s="23">
        <v>7</v>
      </c>
      <c r="L17" s="23">
        <v>21</v>
      </c>
      <c r="M17" s="23">
        <v>9</v>
      </c>
      <c r="N17" s="23"/>
      <c r="O17" s="23">
        <f>8+6</f>
        <v>14</v>
      </c>
      <c r="P17" s="23"/>
      <c r="Q17" s="23">
        <v>10</v>
      </c>
      <c r="R17" s="23">
        <v>12</v>
      </c>
      <c r="S17" s="23">
        <f>9+4</f>
        <v>13</v>
      </c>
      <c r="T17" s="1"/>
      <c r="U17" s="6">
        <f t="shared" ref="U17:U41" si="1">COUNT(C17:S17)</f>
        <v>11</v>
      </c>
      <c r="V17" s="7">
        <f t="shared" ref="V17:V41" si="2">SUM(C17:S17)</f>
        <v>117</v>
      </c>
      <c r="W17" s="13">
        <f t="shared" ref="W17:W41" si="3">V17/$V$66</f>
        <v>6.88235294117647E-2</v>
      </c>
    </row>
    <row r="18" spans="1:23">
      <c r="A18" s="29" t="s">
        <v>271</v>
      </c>
      <c r="C18" s="23">
        <v>5</v>
      </c>
      <c r="D18" s="23">
        <v>12</v>
      </c>
      <c r="E18" s="23"/>
      <c r="F18" s="23">
        <v>13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>
        <v>10</v>
      </c>
      <c r="R18" s="23">
        <f>18+14</f>
        <v>32</v>
      </c>
      <c r="S18" s="23"/>
      <c r="T18" s="1"/>
      <c r="U18" s="6">
        <f t="shared" si="1"/>
        <v>5</v>
      </c>
      <c r="V18" s="7">
        <f t="shared" si="2"/>
        <v>72</v>
      </c>
      <c r="W18" s="13">
        <f t="shared" si="3"/>
        <v>4.2352941176470586E-2</v>
      </c>
    </row>
    <row r="19" spans="1:23">
      <c r="A19" s="29" t="s">
        <v>91</v>
      </c>
      <c r="C19" s="23">
        <v>6</v>
      </c>
      <c r="D19" s="23">
        <v>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1"/>
      <c r="U19" s="6">
        <f t="shared" si="1"/>
        <v>2</v>
      </c>
      <c r="V19" s="7">
        <f t="shared" si="2"/>
        <v>15</v>
      </c>
      <c r="W19" s="13">
        <f t="shared" si="3"/>
        <v>8.8235294117647058E-3</v>
      </c>
    </row>
    <row r="20" spans="1:23">
      <c r="A20" s="8" t="s">
        <v>55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4</v>
      </c>
      <c r="P20" s="23"/>
      <c r="Q20" s="23"/>
      <c r="R20" s="23"/>
      <c r="S20" s="23"/>
      <c r="T20" s="1"/>
      <c r="U20" s="6">
        <f t="shared" si="1"/>
        <v>1</v>
      </c>
      <c r="V20" s="7">
        <f t="shared" si="2"/>
        <v>4</v>
      </c>
      <c r="W20" s="13">
        <f t="shared" si="3"/>
        <v>2.352941176470588E-3</v>
      </c>
    </row>
    <row r="21" spans="1:23">
      <c r="A21" s="8" t="s">
        <v>56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>
        <v>10</v>
      </c>
      <c r="P21" s="23"/>
      <c r="Q21" s="23"/>
      <c r="R21" s="23"/>
      <c r="S21" s="23"/>
      <c r="T21" s="1"/>
      <c r="U21" s="6">
        <f t="shared" si="1"/>
        <v>1</v>
      </c>
      <c r="V21" s="7">
        <f t="shared" si="2"/>
        <v>10</v>
      </c>
      <c r="W21" s="13">
        <f t="shared" si="3"/>
        <v>5.8823529411764705E-3</v>
      </c>
    </row>
    <row r="22" spans="1:23">
      <c r="A22" s="8" t="s">
        <v>57</v>
      </c>
      <c r="C22" s="23"/>
      <c r="D22" s="23"/>
      <c r="E22" s="23"/>
      <c r="F22" s="23">
        <v>8</v>
      </c>
      <c r="G22" s="23"/>
      <c r="H22" s="23"/>
      <c r="I22" s="23"/>
      <c r="J22" s="23"/>
      <c r="K22" s="23">
        <v>9</v>
      </c>
      <c r="L22" s="23"/>
      <c r="M22" s="23"/>
      <c r="N22" s="23"/>
      <c r="O22" s="23">
        <v>4</v>
      </c>
      <c r="P22" s="23">
        <v>10</v>
      </c>
      <c r="Q22" s="23"/>
      <c r="R22" s="23"/>
      <c r="S22" s="23">
        <v>6</v>
      </c>
      <c r="T22" s="1"/>
      <c r="U22" s="6">
        <f t="shared" si="1"/>
        <v>5</v>
      </c>
      <c r="V22" s="7">
        <f t="shared" si="2"/>
        <v>37</v>
      </c>
      <c r="W22" s="13">
        <f t="shared" si="3"/>
        <v>2.1764705882352939E-2</v>
      </c>
    </row>
    <row r="23" spans="1:23">
      <c r="A23" s="8" t="s">
        <v>274</v>
      </c>
      <c r="C23" s="23"/>
      <c r="D23" s="23"/>
      <c r="E23" s="23"/>
      <c r="F23" s="23"/>
      <c r="G23" s="23"/>
      <c r="H23" s="23"/>
      <c r="I23" s="23">
        <v>8</v>
      </c>
      <c r="J23" s="23"/>
      <c r="K23" s="23"/>
      <c r="L23" s="23"/>
      <c r="M23" s="23"/>
      <c r="N23" s="23"/>
      <c r="O23" s="23"/>
      <c r="P23" s="23">
        <v>15</v>
      </c>
      <c r="Q23" s="23"/>
      <c r="R23" s="23"/>
      <c r="S23" s="23"/>
      <c r="T23" s="1"/>
      <c r="U23" s="6">
        <f t="shared" si="1"/>
        <v>2</v>
      </c>
      <c r="V23" s="7">
        <f t="shared" si="2"/>
        <v>23</v>
      </c>
      <c r="W23" s="13">
        <f t="shared" si="3"/>
        <v>1.3529411764705882E-2</v>
      </c>
    </row>
    <row r="24" spans="1:23">
      <c r="A24" s="8" t="s">
        <v>67</v>
      </c>
      <c r="C24" s="23"/>
      <c r="D24" s="23"/>
      <c r="E24" s="23"/>
      <c r="F24" s="23"/>
      <c r="G24" s="23"/>
      <c r="H24" s="23"/>
      <c r="I24" s="23"/>
      <c r="J24" s="23"/>
      <c r="K24" s="23"/>
      <c r="L24" s="23">
        <v>19</v>
      </c>
      <c r="M24" s="23">
        <v>19</v>
      </c>
      <c r="N24" s="23"/>
      <c r="O24" s="23"/>
      <c r="P24" s="23"/>
      <c r="Q24" s="23"/>
      <c r="R24" s="23"/>
      <c r="S24" s="23"/>
      <c r="T24" s="1"/>
      <c r="U24" s="6">
        <f t="shared" si="1"/>
        <v>2</v>
      </c>
      <c r="V24" s="7">
        <f t="shared" si="2"/>
        <v>38</v>
      </c>
      <c r="W24" s="13">
        <f t="shared" si="3"/>
        <v>2.2352941176470589E-2</v>
      </c>
    </row>
    <row r="25" spans="1:23">
      <c r="A25" s="8" t="s">
        <v>68</v>
      </c>
      <c r="C25" s="23"/>
      <c r="D25" s="23"/>
      <c r="E25" s="23"/>
      <c r="F25" s="23"/>
      <c r="G25" s="23"/>
      <c r="H25" s="23"/>
      <c r="I25" s="23">
        <v>9</v>
      </c>
      <c r="J25" s="23"/>
      <c r="K25" s="23"/>
      <c r="L25" s="23"/>
      <c r="M25" s="23">
        <v>7</v>
      </c>
      <c r="N25" s="23"/>
      <c r="O25" s="23"/>
      <c r="P25" s="23"/>
      <c r="Q25" s="23"/>
      <c r="R25" s="23">
        <v>9</v>
      </c>
      <c r="S25" s="23">
        <f>10+3+3</f>
        <v>16</v>
      </c>
      <c r="T25" s="1"/>
      <c r="U25" s="6">
        <f t="shared" si="1"/>
        <v>4</v>
      </c>
      <c r="V25" s="7">
        <f t="shared" si="2"/>
        <v>41</v>
      </c>
      <c r="W25" s="13">
        <f t="shared" si="3"/>
        <v>2.4117647058823528E-2</v>
      </c>
    </row>
    <row r="26" spans="1:23">
      <c r="A26" s="31" t="s">
        <v>297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>
        <v>7</v>
      </c>
      <c r="S26" s="23"/>
      <c r="T26" s="1"/>
      <c r="U26" s="6">
        <f t="shared" si="1"/>
        <v>1</v>
      </c>
      <c r="V26" s="7">
        <f t="shared" si="2"/>
        <v>7</v>
      </c>
      <c r="W26" s="13">
        <f t="shared" si="3"/>
        <v>4.1176470588235297E-3</v>
      </c>
    </row>
    <row r="27" spans="1:23">
      <c r="A27" s="31" t="s">
        <v>70</v>
      </c>
      <c r="C27" s="23"/>
      <c r="D27" s="23"/>
      <c r="E27" s="23"/>
      <c r="F27" s="23"/>
      <c r="G27" s="23"/>
      <c r="H27" s="23">
        <v>16</v>
      </c>
      <c r="I27" s="23">
        <v>12</v>
      </c>
      <c r="J27" s="23"/>
      <c r="K27" s="23"/>
      <c r="L27" s="23">
        <v>12</v>
      </c>
      <c r="M27" s="23"/>
      <c r="N27" s="23">
        <v>6</v>
      </c>
      <c r="O27" s="23"/>
      <c r="P27" s="23"/>
      <c r="Q27" s="23">
        <v>9</v>
      </c>
      <c r="R27" s="23">
        <v>5</v>
      </c>
      <c r="S27" s="23"/>
      <c r="T27" s="1"/>
      <c r="U27" s="6">
        <f t="shared" si="1"/>
        <v>6</v>
      </c>
      <c r="V27" s="7">
        <f t="shared" si="2"/>
        <v>60</v>
      </c>
      <c r="W27" s="13">
        <f t="shared" si="3"/>
        <v>3.5294117647058823E-2</v>
      </c>
    </row>
    <row r="28" spans="1:23">
      <c r="A28" s="8" t="s">
        <v>71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>
        <v>12</v>
      </c>
      <c r="O28" s="23"/>
      <c r="P28" s="23"/>
      <c r="Q28" s="23"/>
      <c r="R28" s="23"/>
      <c r="S28" s="23"/>
      <c r="T28" s="1"/>
      <c r="U28" s="6">
        <f t="shared" si="1"/>
        <v>1</v>
      </c>
      <c r="V28" s="7">
        <f t="shared" si="2"/>
        <v>12</v>
      </c>
      <c r="W28" s="13">
        <f t="shared" si="3"/>
        <v>7.058823529411765E-3</v>
      </c>
    </row>
    <row r="29" spans="1:23">
      <c r="A29" s="8" t="s">
        <v>75</v>
      </c>
      <c r="C29" s="23"/>
      <c r="D29" s="23"/>
      <c r="E29" s="23"/>
      <c r="F29" s="23"/>
      <c r="G29" s="23"/>
      <c r="H29" s="23"/>
      <c r="I29" s="23"/>
      <c r="J29" s="23"/>
      <c r="K29" s="23">
        <v>10</v>
      </c>
      <c r="L29" s="23"/>
      <c r="M29" s="23"/>
      <c r="N29" s="23"/>
      <c r="O29" s="23"/>
      <c r="P29" s="23"/>
      <c r="Q29" s="23"/>
      <c r="R29" s="23"/>
      <c r="S29" s="23">
        <v>10</v>
      </c>
      <c r="T29" s="1"/>
      <c r="U29" s="6">
        <f t="shared" si="1"/>
        <v>2</v>
      </c>
      <c r="V29" s="7">
        <f t="shared" si="2"/>
        <v>20</v>
      </c>
      <c r="W29" s="13">
        <f t="shared" si="3"/>
        <v>1.1764705882352941E-2</v>
      </c>
    </row>
    <row r="30" spans="1:23">
      <c r="A30" s="8" t="s">
        <v>89</v>
      </c>
      <c r="C30" s="23"/>
      <c r="D30" s="23"/>
      <c r="E30" s="23">
        <v>4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1"/>
      <c r="U30" s="6">
        <f t="shared" si="1"/>
        <v>1</v>
      </c>
      <c r="V30" s="7">
        <f t="shared" si="2"/>
        <v>4</v>
      </c>
      <c r="W30" s="13">
        <f t="shared" si="3"/>
        <v>2.352941176470588E-3</v>
      </c>
    </row>
    <row r="31" spans="1:23">
      <c r="A31" s="8" t="s">
        <v>77</v>
      </c>
      <c r="C31" s="23"/>
      <c r="D31" s="23"/>
      <c r="E31" s="23"/>
      <c r="F31" s="23"/>
      <c r="G31" s="23"/>
      <c r="H31" s="23"/>
      <c r="I31" s="23"/>
      <c r="J31" s="23"/>
      <c r="K31" s="23"/>
      <c r="L31" s="23">
        <v>6</v>
      </c>
      <c r="M31" s="23"/>
      <c r="N31" s="23"/>
      <c r="O31" s="23"/>
      <c r="P31" s="23"/>
      <c r="Q31" s="23"/>
      <c r="R31" s="23"/>
      <c r="S31" s="23"/>
      <c r="T31" s="1"/>
      <c r="U31" s="6">
        <f t="shared" si="1"/>
        <v>1</v>
      </c>
      <c r="V31" s="7">
        <f t="shared" si="2"/>
        <v>6</v>
      </c>
      <c r="W31" s="13">
        <f t="shared" si="3"/>
        <v>3.5294117647058825E-3</v>
      </c>
    </row>
    <row r="32" spans="1:23">
      <c r="A32" s="8" t="s">
        <v>78</v>
      </c>
      <c r="C32" s="23"/>
      <c r="D32" s="23"/>
      <c r="E32" s="23"/>
      <c r="F32" s="23"/>
      <c r="G32" s="23"/>
      <c r="H32" s="23"/>
      <c r="I32" s="23">
        <v>7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1"/>
      <c r="U32" s="6">
        <f t="shared" si="1"/>
        <v>1</v>
      </c>
      <c r="V32" s="7">
        <f t="shared" si="2"/>
        <v>7</v>
      </c>
      <c r="W32" s="13">
        <f t="shared" si="3"/>
        <v>4.1176470588235297E-3</v>
      </c>
    </row>
    <row r="33" spans="1:23">
      <c r="A33" s="31" t="s">
        <v>81</v>
      </c>
      <c r="C33" s="23"/>
      <c r="D33" s="23"/>
      <c r="E33" s="23"/>
      <c r="F33" s="23"/>
      <c r="G33" s="23"/>
      <c r="H33" s="23"/>
      <c r="I33" s="23"/>
      <c r="J33" s="23">
        <v>5</v>
      </c>
      <c r="K33" s="23"/>
      <c r="L33" s="23"/>
      <c r="M33" s="23"/>
      <c r="N33" s="23"/>
      <c r="O33" s="23"/>
      <c r="P33" s="23"/>
      <c r="Q33" s="23"/>
      <c r="R33" s="23"/>
      <c r="S33" s="23"/>
      <c r="T33" s="1"/>
      <c r="U33" s="6">
        <f t="shared" si="1"/>
        <v>1</v>
      </c>
      <c r="V33" s="7">
        <f t="shared" si="2"/>
        <v>5</v>
      </c>
      <c r="W33" s="13">
        <f t="shared" si="3"/>
        <v>2.9411764705882353E-3</v>
      </c>
    </row>
    <row r="34" spans="1:23">
      <c r="A34" s="31" t="s">
        <v>83</v>
      </c>
      <c r="C34" s="23"/>
      <c r="D34" s="23"/>
      <c r="E34" s="23"/>
      <c r="F34" s="23"/>
      <c r="G34" s="23">
        <v>6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1"/>
      <c r="U34" s="6">
        <f t="shared" si="1"/>
        <v>1</v>
      </c>
      <c r="V34" s="7">
        <f t="shared" si="2"/>
        <v>6</v>
      </c>
      <c r="W34" s="13">
        <f t="shared" si="3"/>
        <v>3.5294117647058825E-3</v>
      </c>
    </row>
    <row r="35" spans="1:23">
      <c r="A35" s="31" t="s">
        <v>86</v>
      </c>
      <c r="C35" s="23"/>
      <c r="D35" s="23"/>
      <c r="E35" s="23"/>
      <c r="F35" s="23"/>
      <c r="G35" s="23"/>
      <c r="H35" s="23">
        <v>6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1"/>
      <c r="U35" s="6">
        <f t="shared" si="1"/>
        <v>1</v>
      </c>
      <c r="V35" s="7">
        <f t="shared" si="2"/>
        <v>6</v>
      </c>
      <c r="W35" s="13">
        <f t="shared" si="3"/>
        <v>3.5294117647058825E-3</v>
      </c>
    </row>
    <row r="36" spans="1:23">
      <c r="A36" s="31" t="s">
        <v>87</v>
      </c>
      <c r="C36" s="23"/>
      <c r="D36" s="23"/>
      <c r="E36" s="23"/>
      <c r="F36" s="23"/>
      <c r="G36" s="23"/>
      <c r="H36" s="23">
        <v>9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1"/>
      <c r="U36" s="6">
        <f t="shared" si="1"/>
        <v>1</v>
      </c>
      <c r="V36" s="7">
        <f t="shared" si="2"/>
        <v>9</v>
      </c>
      <c r="W36" s="13">
        <f t="shared" si="3"/>
        <v>5.2941176470588233E-3</v>
      </c>
    </row>
    <row r="37" spans="1:23">
      <c r="A37" s="31" t="s">
        <v>88</v>
      </c>
      <c r="C37" s="23"/>
      <c r="D37" s="23"/>
      <c r="E37" s="23">
        <v>16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1"/>
      <c r="U37" s="6">
        <f t="shared" si="1"/>
        <v>1</v>
      </c>
      <c r="V37" s="7">
        <f t="shared" si="2"/>
        <v>16</v>
      </c>
      <c r="W37" s="13">
        <f t="shared" si="3"/>
        <v>9.4117647058823521E-3</v>
      </c>
    </row>
    <row r="38" spans="1:23">
      <c r="A38" s="31" t="s">
        <v>90</v>
      </c>
      <c r="C38" s="23"/>
      <c r="D38" s="23"/>
      <c r="E38" s="23"/>
      <c r="F38" s="23">
        <v>15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1"/>
      <c r="U38" s="6">
        <f t="shared" si="1"/>
        <v>1</v>
      </c>
      <c r="V38" s="7">
        <f t="shared" si="2"/>
        <v>15</v>
      </c>
      <c r="W38" s="13">
        <f t="shared" si="3"/>
        <v>8.8235294117647058E-3</v>
      </c>
    </row>
    <row r="39" spans="1:23">
      <c r="A39" s="31" t="s">
        <v>92</v>
      </c>
      <c r="C39" s="23"/>
      <c r="D39" s="23">
        <v>8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"/>
      <c r="U39" s="6">
        <f t="shared" si="1"/>
        <v>1</v>
      </c>
      <c r="V39" s="7">
        <f t="shared" si="2"/>
        <v>8</v>
      </c>
      <c r="W39" s="13">
        <f t="shared" si="3"/>
        <v>4.7058823529411761E-3</v>
      </c>
    </row>
    <row r="40" spans="1:23">
      <c r="A40" s="31" t="s">
        <v>298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>
        <v>3</v>
      </c>
      <c r="T40" s="1"/>
      <c r="U40" s="6">
        <f t="shared" si="1"/>
        <v>1</v>
      </c>
      <c r="V40" s="7">
        <f t="shared" si="2"/>
        <v>3</v>
      </c>
      <c r="W40" s="13">
        <f t="shared" si="3"/>
        <v>1.7647058823529412E-3</v>
      </c>
    </row>
    <row r="41" spans="1:23">
      <c r="A41" s="8" t="s">
        <v>82</v>
      </c>
      <c r="C41" s="23"/>
      <c r="D41" s="23"/>
      <c r="E41" s="23"/>
      <c r="F41" s="23"/>
      <c r="G41" s="23"/>
      <c r="H41" s="23"/>
      <c r="I41" s="23"/>
      <c r="J41" s="23">
        <v>8</v>
      </c>
      <c r="K41" s="23"/>
      <c r="L41" s="23"/>
      <c r="M41" s="23"/>
      <c r="N41" s="23"/>
      <c r="O41" s="23"/>
      <c r="P41" s="23"/>
      <c r="Q41" s="23"/>
      <c r="R41" s="23"/>
      <c r="S41" s="23"/>
      <c r="T41" s="1"/>
      <c r="U41" s="6">
        <f t="shared" si="1"/>
        <v>1</v>
      </c>
      <c r="V41" s="7">
        <f t="shared" si="2"/>
        <v>8</v>
      </c>
      <c r="W41" s="13">
        <f t="shared" si="3"/>
        <v>4.7058823529411761E-3</v>
      </c>
    </row>
    <row r="42" spans="1:23" ht="13.5" thickBot="1">
      <c r="A42" s="1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1"/>
      <c r="U42" s="17"/>
      <c r="V42" s="18"/>
      <c r="W42" s="19"/>
    </row>
    <row r="43" spans="1:23" ht="13.5" thickBot="1">
      <c r="A43" s="21" t="s">
        <v>59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16"/>
      <c r="U43" s="17"/>
      <c r="V43" s="18"/>
      <c r="W43" s="19"/>
    </row>
    <row r="44" spans="1:23">
      <c r="A44" s="29" t="s">
        <v>63</v>
      </c>
      <c r="C44" s="23">
        <v>9</v>
      </c>
      <c r="D44" s="23"/>
      <c r="E44" s="23"/>
      <c r="F44" s="23"/>
      <c r="G44" s="23"/>
      <c r="H44" s="23"/>
      <c r="I44" s="23"/>
      <c r="J44" s="23"/>
      <c r="K44" s="23"/>
      <c r="L44" s="23"/>
      <c r="M44" s="23">
        <v>7</v>
      </c>
      <c r="N44" s="23"/>
      <c r="O44" s="23"/>
      <c r="P44" s="23"/>
      <c r="Q44" s="23"/>
      <c r="R44" s="23"/>
      <c r="S44" s="23"/>
      <c r="T44" s="1"/>
      <c r="U44" s="6">
        <f t="shared" ref="U44:U56" si="4">COUNT(C44:S44)</f>
        <v>2</v>
      </c>
      <c r="V44" s="7">
        <f t="shared" ref="V44:V56" si="5">SUM(C44:S44)</f>
        <v>16</v>
      </c>
      <c r="W44" s="13">
        <f t="shared" ref="W44:W56" si="6">V44/$V$66</f>
        <v>9.4117647058823521E-3</v>
      </c>
    </row>
    <row r="45" spans="1:23">
      <c r="A45" s="29" t="s">
        <v>61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>
        <v>3</v>
      </c>
      <c r="P45" s="23"/>
      <c r="Q45" s="23"/>
      <c r="R45" s="23"/>
      <c r="S45" s="23"/>
      <c r="T45" s="1"/>
      <c r="U45" s="6">
        <f t="shared" si="4"/>
        <v>1</v>
      </c>
      <c r="V45" s="7">
        <f t="shared" si="5"/>
        <v>3</v>
      </c>
      <c r="W45" s="13">
        <f t="shared" si="6"/>
        <v>1.7647058823529412E-3</v>
      </c>
    </row>
    <row r="46" spans="1:23">
      <c r="A46" s="8" t="s">
        <v>62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>
        <v>5</v>
      </c>
      <c r="P46" s="23"/>
      <c r="Q46" s="23"/>
      <c r="R46" s="23"/>
      <c r="S46" s="23"/>
      <c r="T46" s="1"/>
      <c r="U46" s="6">
        <f t="shared" si="4"/>
        <v>1</v>
      </c>
      <c r="V46" s="7">
        <f t="shared" si="5"/>
        <v>5</v>
      </c>
      <c r="W46" s="13">
        <f t="shared" si="6"/>
        <v>2.9411764705882353E-3</v>
      </c>
    </row>
    <row r="47" spans="1:23">
      <c r="A47" s="8" t="s">
        <v>80</v>
      </c>
      <c r="C47" s="23"/>
      <c r="D47" s="23"/>
      <c r="E47" s="23"/>
      <c r="F47" s="23"/>
      <c r="G47" s="23"/>
      <c r="H47" s="23"/>
      <c r="I47" s="23"/>
      <c r="J47" s="23">
        <v>14</v>
      </c>
      <c r="K47" s="23"/>
      <c r="L47" s="23"/>
      <c r="M47" s="23"/>
      <c r="N47" s="23"/>
      <c r="O47" s="23"/>
      <c r="P47" s="23"/>
      <c r="Q47" s="23"/>
      <c r="R47" s="23"/>
      <c r="S47" s="23"/>
      <c r="T47" s="1"/>
      <c r="U47" s="6">
        <f t="shared" si="4"/>
        <v>1</v>
      </c>
      <c r="V47" s="7">
        <f t="shared" si="5"/>
        <v>14</v>
      </c>
      <c r="W47" s="13">
        <f t="shared" si="6"/>
        <v>8.2352941176470594E-3</v>
      </c>
    </row>
    <row r="48" spans="1:23">
      <c r="A48" s="8" t="s">
        <v>72</v>
      </c>
      <c r="C48" s="23"/>
      <c r="D48" s="23">
        <v>6</v>
      </c>
      <c r="E48" s="23"/>
      <c r="F48" s="23"/>
      <c r="G48" s="23"/>
      <c r="H48" s="23"/>
      <c r="I48" s="23"/>
      <c r="J48" s="23"/>
      <c r="K48" s="23"/>
      <c r="L48" s="23"/>
      <c r="M48" s="23"/>
      <c r="N48" s="23">
        <v>7</v>
      </c>
      <c r="O48" s="23"/>
      <c r="P48" s="23"/>
      <c r="Q48" s="23"/>
      <c r="R48" s="23"/>
      <c r="S48" s="23"/>
      <c r="T48" s="1"/>
      <c r="U48" s="6">
        <f t="shared" si="4"/>
        <v>2</v>
      </c>
      <c r="V48" s="7">
        <f t="shared" si="5"/>
        <v>13</v>
      </c>
      <c r="W48" s="13">
        <f t="shared" si="6"/>
        <v>7.6470588235294122E-3</v>
      </c>
    </row>
    <row r="49" spans="1:23">
      <c r="A49" s="8" t="s">
        <v>74</v>
      </c>
      <c r="C49" s="23"/>
      <c r="D49" s="23"/>
      <c r="E49" s="23"/>
      <c r="F49" s="23"/>
      <c r="G49" s="23"/>
      <c r="H49" s="23"/>
      <c r="I49" s="23">
        <v>7</v>
      </c>
      <c r="J49" s="23"/>
      <c r="K49" s="23"/>
      <c r="L49" s="23">
        <v>4</v>
      </c>
      <c r="M49" s="23"/>
      <c r="N49" s="23">
        <v>11</v>
      </c>
      <c r="O49" s="23"/>
      <c r="P49" s="23"/>
      <c r="Q49" s="23">
        <v>11</v>
      </c>
      <c r="R49" s="23">
        <v>13</v>
      </c>
      <c r="S49" s="23">
        <f>11+4</f>
        <v>15</v>
      </c>
      <c r="T49" s="1"/>
      <c r="U49" s="6">
        <f t="shared" si="4"/>
        <v>6</v>
      </c>
      <c r="V49" s="7">
        <f t="shared" si="5"/>
        <v>61</v>
      </c>
      <c r="W49" s="13">
        <f t="shared" si="6"/>
        <v>3.5882352941176469E-2</v>
      </c>
    </row>
    <row r="50" spans="1:23">
      <c r="A50" s="8" t="s">
        <v>73</v>
      </c>
      <c r="C50" s="23"/>
      <c r="D50" s="23"/>
      <c r="E50" s="23">
        <v>13</v>
      </c>
      <c r="F50" s="23"/>
      <c r="G50" s="23"/>
      <c r="H50" s="23"/>
      <c r="I50" s="23">
        <v>5</v>
      </c>
      <c r="J50" s="23"/>
      <c r="K50" s="23"/>
      <c r="L50" s="23"/>
      <c r="M50" s="23"/>
      <c r="N50" s="23"/>
      <c r="O50" s="23"/>
      <c r="P50" s="23"/>
      <c r="Q50" s="23"/>
      <c r="R50" s="23"/>
      <c r="S50" s="23">
        <v>6</v>
      </c>
      <c r="T50" s="1"/>
      <c r="U50" s="6">
        <f t="shared" si="4"/>
        <v>3</v>
      </c>
      <c r="V50" s="7">
        <f t="shared" si="5"/>
        <v>24</v>
      </c>
      <c r="W50" s="13">
        <f t="shared" si="6"/>
        <v>1.411764705882353E-2</v>
      </c>
    </row>
    <row r="51" spans="1:23">
      <c r="A51" s="8" t="s">
        <v>85</v>
      </c>
      <c r="C51" s="23"/>
      <c r="D51" s="23">
        <v>6</v>
      </c>
      <c r="E51" s="23"/>
      <c r="F51" s="23"/>
      <c r="G51" s="23"/>
      <c r="H51" s="23">
        <v>12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1"/>
      <c r="U51" s="6">
        <f t="shared" si="4"/>
        <v>2</v>
      </c>
      <c r="V51" s="7">
        <f t="shared" si="5"/>
        <v>18</v>
      </c>
      <c r="W51" s="13">
        <f t="shared" si="6"/>
        <v>1.0588235294117647E-2</v>
      </c>
    </row>
    <row r="52" spans="1:23">
      <c r="A52" s="8" t="s">
        <v>64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>
        <v>10</v>
      </c>
      <c r="Q52" s="23"/>
      <c r="R52" s="23"/>
      <c r="S52" s="23"/>
      <c r="T52" s="1"/>
      <c r="U52" s="6">
        <f t="shared" si="4"/>
        <v>1</v>
      </c>
      <c r="V52" s="7">
        <f t="shared" si="5"/>
        <v>10</v>
      </c>
      <c r="W52" s="13">
        <f t="shared" si="6"/>
        <v>5.8823529411764705E-3</v>
      </c>
    </row>
    <row r="53" spans="1:23">
      <c r="A53" s="8" t="s">
        <v>84</v>
      </c>
      <c r="C53" s="23"/>
      <c r="D53" s="23"/>
      <c r="E53" s="23"/>
      <c r="F53" s="23"/>
      <c r="G53" s="23">
        <v>13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1"/>
      <c r="U53" s="6">
        <f t="shared" si="4"/>
        <v>1</v>
      </c>
      <c r="V53" s="7">
        <f t="shared" si="5"/>
        <v>13</v>
      </c>
      <c r="W53" s="13">
        <f t="shared" si="6"/>
        <v>7.6470588235294122E-3</v>
      </c>
    </row>
    <row r="54" spans="1:23">
      <c r="A54" s="8" t="s">
        <v>76</v>
      </c>
      <c r="C54" s="23">
        <v>5</v>
      </c>
      <c r="D54" s="23">
        <v>4</v>
      </c>
      <c r="E54" s="23">
        <v>4</v>
      </c>
      <c r="F54" s="23"/>
      <c r="G54" s="23"/>
      <c r="H54" s="23"/>
      <c r="I54" s="23"/>
      <c r="J54" s="23"/>
      <c r="K54" s="23">
        <v>3</v>
      </c>
      <c r="L54" s="23">
        <v>14</v>
      </c>
      <c r="M54" s="23"/>
      <c r="N54" s="23"/>
      <c r="O54" s="23"/>
      <c r="P54" s="23"/>
      <c r="Q54" s="23"/>
      <c r="R54" s="23"/>
      <c r="S54" s="23"/>
      <c r="T54" s="1"/>
      <c r="U54" s="6">
        <f t="shared" si="4"/>
        <v>5</v>
      </c>
      <c r="V54" s="7">
        <f t="shared" si="5"/>
        <v>30</v>
      </c>
      <c r="W54" s="13">
        <f t="shared" si="6"/>
        <v>1.7647058823529412E-2</v>
      </c>
    </row>
    <row r="55" spans="1:23">
      <c r="A55" s="8" t="s">
        <v>272</v>
      </c>
      <c r="C55" s="23">
        <v>15</v>
      </c>
      <c r="D55" s="23"/>
      <c r="E55" s="23"/>
      <c r="F55" s="23"/>
      <c r="G55" s="23">
        <v>20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1"/>
      <c r="U55" s="6">
        <f t="shared" si="4"/>
        <v>2</v>
      </c>
      <c r="V55" s="7">
        <f t="shared" si="5"/>
        <v>35</v>
      </c>
      <c r="W55" s="13">
        <f t="shared" si="6"/>
        <v>2.0588235294117647E-2</v>
      </c>
    </row>
    <row r="56" spans="1:23">
      <c r="A56" s="8" t="s">
        <v>69</v>
      </c>
      <c r="C56" s="23"/>
      <c r="D56" s="23"/>
      <c r="E56" s="23"/>
      <c r="F56" s="23"/>
      <c r="G56" s="23"/>
      <c r="H56" s="23"/>
      <c r="I56" s="23"/>
      <c r="J56" s="23"/>
      <c r="K56" s="23">
        <v>11</v>
      </c>
      <c r="L56" s="23"/>
      <c r="M56" s="23">
        <v>4</v>
      </c>
      <c r="N56" s="23"/>
      <c r="O56" s="23"/>
      <c r="P56" s="23"/>
      <c r="Q56" s="23"/>
      <c r="R56" s="23"/>
      <c r="S56" s="23"/>
      <c r="T56" s="1"/>
      <c r="U56" s="6">
        <f t="shared" si="4"/>
        <v>2</v>
      </c>
      <c r="V56" s="7">
        <f t="shared" si="5"/>
        <v>15</v>
      </c>
      <c r="W56" s="13">
        <f t="shared" si="6"/>
        <v>8.8235294117647058E-3</v>
      </c>
    </row>
    <row r="57" spans="1:23" ht="13.5" thickBot="1">
      <c r="A57" s="15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7"/>
      <c r="U57" s="17"/>
      <c r="V57" s="18"/>
      <c r="W57" s="19"/>
    </row>
    <row r="58" spans="1:23" ht="13.5" thickBot="1">
      <c r="A58" s="21" t="s">
        <v>65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7"/>
      <c r="U58" s="17"/>
      <c r="V58" s="18"/>
      <c r="W58" s="19"/>
    </row>
    <row r="59" spans="1:23">
      <c r="A59" s="29" t="s">
        <v>66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>
        <v>11</v>
      </c>
      <c r="Q59" s="23"/>
      <c r="R59" s="23"/>
      <c r="S59" s="23"/>
      <c r="T59" s="1"/>
      <c r="U59" s="6">
        <f>COUNT(C59:S59)</f>
        <v>1</v>
      </c>
      <c r="V59" s="7">
        <f>SUM(C59:S59)</f>
        <v>11</v>
      </c>
      <c r="W59" s="13">
        <f t="shared" ref="W59" si="7">V59/$V$66</f>
        <v>6.4705882352941177E-3</v>
      </c>
    </row>
    <row r="60" spans="1:23" ht="13.5" thickBot="1">
      <c r="A60" s="1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1"/>
      <c r="U60" s="17"/>
      <c r="V60" s="18"/>
      <c r="W60" s="19"/>
    </row>
    <row r="61" spans="1:23" ht="13.5" thickBot="1">
      <c r="A61" s="21" t="s">
        <v>60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16"/>
      <c r="U61" s="17"/>
      <c r="V61" s="18"/>
      <c r="W61" s="19"/>
    </row>
    <row r="62" spans="1:23">
      <c r="A62" s="29" t="s">
        <v>63</v>
      </c>
      <c r="C62" s="23"/>
      <c r="D62" s="23"/>
      <c r="E62" s="23"/>
      <c r="F62" s="23"/>
      <c r="G62" s="23"/>
      <c r="H62" s="23">
        <v>2</v>
      </c>
      <c r="I62" s="23"/>
      <c r="J62" s="23"/>
      <c r="K62" s="23">
        <v>8</v>
      </c>
      <c r="L62" s="23">
        <v>9</v>
      </c>
      <c r="M62" s="23">
        <v>3</v>
      </c>
      <c r="N62" s="23">
        <v>2</v>
      </c>
      <c r="O62" s="23">
        <v>6</v>
      </c>
      <c r="P62" s="23">
        <v>14</v>
      </c>
      <c r="Q62" s="23">
        <v>3</v>
      </c>
      <c r="R62" s="23"/>
      <c r="S62" s="23"/>
      <c r="T62" s="1"/>
      <c r="U62" s="6">
        <f>COUNT(C62:S62)</f>
        <v>8</v>
      </c>
      <c r="V62" s="7">
        <f>SUM(C62:S62)</f>
        <v>47</v>
      </c>
      <c r="W62" s="13">
        <f>V62/$V$66</f>
        <v>2.7647058823529413E-2</v>
      </c>
    </row>
    <row r="63" spans="1:23">
      <c r="A63" s="8" t="s">
        <v>79</v>
      </c>
      <c r="C63" s="23"/>
      <c r="D63" s="23"/>
      <c r="E63" s="23">
        <v>12</v>
      </c>
      <c r="F63" s="23"/>
      <c r="G63" s="23"/>
      <c r="H63" s="23"/>
      <c r="I63" s="23">
        <v>7</v>
      </c>
      <c r="J63" s="23">
        <v>11</v>
      </c>
      <c r="K63" s="23"/>
      <c r="L63" s="23"/>
      <c r="M63" s="23">
        <v>13</v>
      </c>
      <c r="N63" s="23"/>
      <c r="O63" s="23"/>
      <c r="P63" s="23"/>
      <c r="Q63" s="23">
        <v>6</v>
      </c>
      <c r="R63" s="23"/>
      <c r="S63" s="23"/>
      <c r="T63" s="1"/>
      <c r="U63" s="6">
        <f>COUNT(C63:S63)</f>
        <v>5</v>
      </c>
      <c r="V63" s="7">
        <f>SUM(C63:S63)</f>
        <v>49</v>
      </c>
      <c r="W63" s="13">
        <f>V63/$V$66</f>
        <v>2.8823529411764706E-2</v>
      </c>
    </row>
    <row r="64" spans="1:23">
      <c r="A64" s="8" t="s">
        <v>73</v>
      </c>
      <c r="C64" s="23">
        <v>12</v>
      </c>
      <c r="D64" s="23"/>
      <c r="E64" s="23"/>
      <c r="F64" s="23">
        <v>11</v>
      </c>
      <c r="G64" s="23">
        <v>9</v>
      </c>
      <c r="H64" s="23">
        <v>10</v>
      </c>
      <c r="I64" s="23"/>
      <c r="J64" s="23"/>
      <c r="K64" s="23"/>
      <c r="L64" s="23"/>
      <c r="M64" s="23"/>
      <c r="N64" s="23">
        <v>8</v>
      </c>
      <c r="O64" s="23"/>
      <c r="P64" s="23"/>
      <c r="Q64" s="23"/>
      <c r="R64" s="23"/>
      <c r="S64" s="23">
        <v>11</v>
      </c>
      <c r="T64" s="1"/>
      <c r="U64" s="6">
        <f>COUNT(C64:S64)</f>
        <v>6</v>
      </c>
      <c r="V64" s="7">
        <f>SUM(C64:S64)</f>
        <v>61</v>
      </c>
      <c r="W64" s="13">
        <f>V64/$V$66</f>
        <v>3.5882352941176469E-2</v>
      </c>
    </row>
    <row r="65" spans="1:23">
      <c r="A65" s="15"/>
    </row>
    <row r="66" spans="1:23">
      <c r="C66" s="9">
        <f t="shared" ref="C66:S66" si="8">SUM(C9:C64)</f>
        <v>100</v>
      </c>
      <c r="D66" s="9">
        <f t="shared" si="8"/>
        <v>100</v>
      </c>
      <c r="E66" s="9">
        <f t="shared" si="8"/>
        <v>100</v>
      </c>
      <c r="F66" s="9">
        <f t="shared" si="8"/>
        <v>100</v>
      </c>
      <c r="G66" s="9">
        <f t="shared" si="8"/>
        <v>100</v>
      </c>
      <c r="H66" s="9">
        <f t="shared" si="8"/>
        <v>100</v>
      </c>
      <c r="I66" s="9">
        <f t="shared" si="8"/>
        <v>100</v>
      </c>
      <c r="J66" s="9">
        <f t="shared" si="8"/>
        <v>100</v>
      </c>
      <c r="K66" s="9">
        <f t="shared" si="8"/>
        <v>100</v>
      </c>
      <c r="L66" s="9">
        <f t="shared" si="8"/>
        <v>100</v>
      </c>
      <c r="M66" s="9">
        <f t="shared" si="8"/>
        <v>100</v>
      </c>
      <c r="N66" s="9">
        <f t="shared" si="8"/>
        <v>100</v>
      </c>
      <c r="O66" s="9">
        <f t="shared" si="8"/>
        <v>100</v>
      </c>
      <c r="P66" s="9">
        <f t="shared" si="8"/>
        <v>100</v>
      </c>
      <c r="Q66" s="9">
        <f t="shared" si="8"/>
        <v>100</v>
      </c>
      <c r="R66" s="9">
        <f t="shared" si="8"/>
        <v>100</v>
      </c>
      <c r="S66" s="9">
        <f t="shared" si="8"/>
        <v>100</v>
      </c>
      <c r="T66" s="3"/>
      <c r="U66" s="10">
        <f>SUM(U9:U64)</f>
        <v>143</v>
      </c>
      <c r="V66" s="11">
        <f>SUM(V8:V64)</f>
        <v>1700</v>
      </c>
      <c r="W66" s="12">
        <f>V66/$V$66</f>
        <v>1</v>
      </c>
    </row>
  </sheetData>
  <mergeCells count="21">
    <mergeCell ref="C2:W2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W4:W5"/>
    <mergeCell ref="L4:L5"/>
    <mergeCell ref="M4:M5"/>
    <mergeCell ref="N4:N5"/>
    <mergeCell ref="O4:O5"/>
    <mergeCell ref="P4:P5"/>
    <mergeCell ref="V4:V5"/>
    <mergeCell ref="Q4:Q5"/>
    <mergeCell ref="R4:R5"/>
    <mergeCell ref="S4:S5"/>
    <mergeCell ref="U4:U5"/>
  </mergeCells>
  <pageMargins left="0.75" right="0.75" top="1" bottom="1" header="0.5" footer="0.5"/>
  <pageSetup scale="56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G80"/>
  <sheetViews>
    <sheetView showGridLines="0" view="pageBreakPreview" zoomScaleNormal="100" zoomScaleSheetLayoutView="100" workbookViewId="0">
      <pane xSplit="1" ySplit="5" topLeftCell="B64" activePane="bottomRight" state="frozen"/>
      <selection pane="topRight" activeCell="C1" sqref="C1"/>
      <selection pane="bottomLeft" activeCell="A5" sqref="A5"/>
      <selection pane="bottomRight" activeCell="AC64" sqref="AC64"/>
    </sheetView>
  </sheetViews>
  <sheetFormatPr defaultRowHeight="12.75"/>
  <cols>
    <col min="1" max="1" width="21.28515625" customWidth="1"/>
    <col min="2" max="2" width="2" customWidth="1"/>
    <col min="3" max="3" width="4.85546875" customWidth="1"/>
    <col min="4" max="4" width="4.28515625" customWidth="1"/>
    <col min="5" max="5" width="4.85546875" customWidth="1"/>
    <col min="6" max="6" width="4.42578125" customWidth="1"/>
    <col min="7" max="7" width="4.7109375" customWidth="1"/>
    <col min="8" max="8" width="4.28515625" customWidth="1"/>
    <col min="9" max="9" width="4.5703125" customWidth="1"/>
    <col min="10" max="10" width="4.28515625" customWidth="1"/>
    <col min="11" max="11" width="5" customWidth="1"/>
    <col min="12" max="12" width="4.42578125" customWidth="1"/>
    <col min="13" max="17" width="4.28515625" customWidth="1"/>
    <col min="18" max="18" width="4.42578125" customWidth="1"/>
    <col min="19" max="19" width="4.28515625" customWidth="1"/>
    <col min="20" max="20" width="4.42578125" customWidth="1"/>
    <col min="21" max="21" width="4.28515625" customWidth="1"/>
    <col min="22" max="26" width="4.42578125" customWidth="1"/>
    <col min="27" max="27" width="4.7109375" customWidth="1"/>
    <col min="28" max="28" width="2.85546875" customWidth="1"/>
    <col min="29" max="29" width="5.85546875" customWidth="1"/>
    <col min="30" max="30" width="6.7109375" bestFit="1" customWidth="1"/>
    <col min="31" max="31" width="8.5703125" customWidth="1"/>
    <col min="264" max="264" width="18.85546875" customWidth="1"/>
    <col min="265" max="267" width="2" customWidth="1"/>
    <col min="268" max="268" width="8.7109375" bestFit="1" customWidth="1"/>
    <col min="269" max="269" width="7" bestFit="1" customWidth="1"/>
    <col min="270" max="270" width="8.7109375" bestFit="1" customWidth="1"/>
    <col min="271" max="271" width="7" bestFit="1" customWidth="1"/>
    <col min="272" max="272" width="8.7109375" bestFit="1" customWidth="1"/>
    <col min="273" max="276" width="8.7109375" customWidth="1"/>
    <col min="277" max="277" width="7" bestFit="1" customWidth="1"/>
    <col min="278" max="278" width="8.7109375" bestFit="1" customWidth="1"/>
    <col min="279" max="279" width="7" bestFit="1" customWidth="1"/>
    <col min="280" max="280" width="8.7109375" bestFit="1" customWidth="1"/>
    <col min="281" max="281" width="7" bestFit="1" customWidth="1"/>
    <col min="282" max="282" width="8.7109375" bestFit="1" customWidth="1"/>
    <col min="283" max="283" width="7" bestFit="1" customWidth="1"/>
    <col min="284" max="284" width="2.85546875" customWidth="1"/>
    <col min="285" max="285" width="5.85546875" customWidth="1"/>
    <col min="286" max="286" width="6.7109375" bestFit="1" customWidth="1"/>
    <col min="287" max="287" width="8.5703125" customWidth="1"/>
    <col min="520" max="520" width="18.85546875" customWidth="1"/>
    <col min="521" max="523" width="2" customWidth="1"/>
    <col min="524" max="524" width="8.7109375" bestFit="1" customWidth="1"/>
    <col min="525" max="525" width="7" bestFit="1" customWidth="1"/>
    <col min="526" max="526" width="8.7109375" bestFit="1" customWidth="1"/>
    <col min="527" max="527" width="7" bestFit="1" customWidth="1"/>
    <col min="528" max="528" width="8.7109375" bestFit="1" customWidth="1"/>
    <col min="529" max="532" width="8.7109375" customWidth="1"/>
    <col min="533" max="533" width="7" bestFit="1" customWidth="1"/>
    <col min="534" max="534" width="8.7109375" bestFit="1" customWidth="1"/>
    <col min="535" max="535" width="7" bestFit="1" customWidth="1"/>
    <col min="536" max="536" width="8.7109375" bestFit="1" customWidth="1"/>
    <col min="537" max="537" width="7" bestFit="1" customWidth="1"/>
    <col min="538" max="538" width="8.7109375" bestFit="1" customWidth="1"/>
    <col min="539" max="539" width="7" bestFit="1" customWidth="1"/>
    <col min="540" max="540" width="2.85546875" customWidth="1"/>
    <col min="541" max="541" width="5.85546875" customWidth="1"/>
    <col min="542" max="542" width="6.7109375" bestFit="1" customWidth="1"/>
    <col min="543" max="543" width="8.5703125" customWidth="1"/>
    <col min="776" max="776" width="18.85546875" customWidth="1"/>
    <col min="777" max="779" width="2" customWidth="1"/>
    <col min="780" max="780" width="8.7109375" bestFit="1" customWidth="1"/>
    <col min="781" max="781" width="7" bestFit="1" customWidth="1"/>
    <col min="782" max="782" width="8.7109375" bestFit="1" customWidth="1"/>
    <col min="783" max="783" width="7" bestFit="1" customWidth="1"/>
    <col min="784" max="784" width="8.7109375" bestFit="1" customWidth="1"/>
    <col min="785" max="788" width="8.7109375" customWidth="1"/>
    <col min="789" max="789" width="7" bestFit="1" customWidth="1"/>
    <col min="790" max="790" width="8.7109375" bestFit="1" customWidth="1"/>
    <col min="791" max="791" width="7" bestFit="1" customWidth="1"/>
    <col min="792" max="792" width="8.7109375" bestFit="1" customWidth="1"/>
    <col min="793" max="793" width="7" bestFit="1" customWidth="1"/>
    <col min="794" max="794" width="8.7109375" bestFit="1" customWidth="1"/>
    <col min="795" max="795" width="7" bestFit="1" customWidth="1"/>
    <col min="796" max="796" width="2.85546875" customWidth="1"/>
    <col min="797" max="797" width="5.85546875" customWidth="1"/>
    <col min="798" max="798" width="6.7109375" bestFit="1" customWidth="1"/>
    <col min="799" max="799" width="8.5703125" customWidth="1"/>
    <col min="1032" max="1032" width="18.85546875" customWidth="1"/>
    <col min="1033" max="1035" width="2" customWidth="1"/>
    <col min="1036" max="1036" width="8.7109375" bestFit="1" customWidth="1"/>
    <col min="1037" max="1037" width="7" bestFit="1" customWidth="1"/>
    <col min="1038" max="1038" width="8.7109375" bestFit="1" customWidth="1"/>
    <col min="1039" max="1039" width="7" bestFit="1" customWidth="1"/>
    <col min="1040" max="1040" width="8.7109375" bestFit="1" customWidth="1"/>
    <col min="1041" max="1044" width="8.7109375" customWidth="1"/>
    <col min="1045" max="1045" width="7" bestFit="1" customWidth="1"/>
    <col min="1046" max="1046" width="8.7109375" bestFit="1" customWidth="1"/>
    <col min="1047" max="1047" width="7" bestFit="1" customWidth="1"/>
    <col min="1048" max="1048" width="8.7109375" bestFit="1" customWidth="1"/>
    <col min="1049" max="1049" width="7" bestFit="1" customWidth="1"/>
    <col min="1050" max="1050" width="8.7109375" bestFit="1" customWidth="1"/>
    <col min="1051" max="1051" width="7" bestFit="1" customWidth="1"/>
    <col min="1052" max="1052" width="2.85546875" customWidth="1"/>
    <col min="1053" max="1053" width="5.85546875" customWidth="1"/>
    <col min="1054" max="1054" width="6.7109375" bestFit="1" customWidth="1"/>
    <col min="1055" max="1055" width="8.5703125" customWidth="1"/>
    <col min="1288" max="1288" width="18.85546875" customWidth="1"/>
    <col min="1289" max="1291" width="2" customWidth="1"/>
    <col min="1292" max="1292" width="8.7109375" bestFit="1" customWidth="1"/>
    <col min="1293" max="1293" width="7" bestFit="1" customWidth="1"/>
    <col min="1294" max="1294" width="8.7109375" bestFit="1" customWidth="1"/>
    <col min="1295" max="1295" width="7" bestFit="1" customWidth="1"/>
    <col min="1296" max="1296" width="8.7109375" bestFit="1" customWidth="1"/>
    <col min="1297" max="1300" width="8.7109375" customWidth="1"/>
    <col min="1301" max="1301" width="7" bestFit="1" customWidth="1"/>
    <col min="1302" max="1302" width="8.7109375" bestFit="1" customWidth="1"/>
    <col min="1303" max="1303" width="7" bestFit="1" customWidth="1"/>
    <col min="1304" max="1304" width="8.7109375" bestFit="1" customWidth="1"/>
    <col min="1305" max="1305" width="7" bestFit="1" customWidth="1"/>
    <col min="1306" max="1306" width="8.7109375" bestFit="1" customWidth="1"/>
    <col min="1307" max="1307" width="7" bestFit="1" customWidth="1"/>
    <col min="1308" max="1308" width="2.85546875" customWidth="1"/>
    <col min="1309" max="1309" width="5.85546875" customWidth="1"/>
    <col min="1310" max="1310" width="6.7109375" bestFit="1" customWidth="1"/>
    <col min="1311" max="1311" width="8.5703125" customWidth="1"/>
    <col min="1544" max="1544" width="18.85546875" customWidth="1"/>
    <col min="1545" max="1547" width="2" customWidth="1"/>
    <col min="1548" max="1548" width="8.7109375" bestFit="1" customWidth="1"/>
    <col min="1549" max="1549" width="7" bestFit="1" customWidth="1"/>
    <col min="1550" max="1550" width="8.7109375" bestFit="1" customWidth="1"/>
    <col min="1551" max="1551" width="7" bestFit="1" customWidth="1"/>
    <col min="1552" max="1552" width="8.7109375" bestFit="1" customWidth="1"/>
    <col min="1553" max="1556" width="8.7109375" customWidth="1"/>
    <col min="1557" max="1557" width="7" bestFit="1" customWidth="1"/>
    <col min="1558" max="1558" width="8.7109375" bestFit="1" customWidth="1"/>
    <col min="1559" max="1559" width="7" bestFit="1" customWidth="1"/>
    <col min="1560" max="1560" width="8.7109375" bestFit="1" customWidth="1"/>
    <col min="1561" max="1561" width="7" bestFit="1" customWidth="1"/>
    <col min="1562" max="1562" width="8.7109375" bestFit="1" customWidth="1"/>
    <col min="1563" max="1563" width="7" bestFit="1" customWidth="1"/>
    <col min="1564" max="1564" width="2.85546875" customWidth="1"/>
    <col min="1565" max="1565" width="5.85546875" customWidth="1"/>
    <col min="1566" max="1566" width="6.7109375" bestFit="1" customWidth="1"/>
    <col min="1567" max="1567" width="8.5703125" customWidth="1"/>
    <col min="1800" max="1800" width="18.85546875" customWidth="1"/>
    <col min="1801" max="1803" width="2" customWidth="1"/>
    <col min="1804" max="1804" width="8.7109375" bestFit="1" customWidth="1"/>
    <col min="1805" max="1805" width="7" bestFit="1" customWidth="1"/>
    <col min="1806" max="1806" width="8.7109375" bestFit="1" customWidth="1"/>
    <col min="1807" max="1807" width="7" bestFit="1" customWidth="1"/>
    <col min="1808" max="1808" width="8.7109375" bestFit="1" customWidth="1"/>
    <col min="1809" max="1812" width="8.7109375" customWidth="1"/>
    <col min="1813" max="1813" width="7" bestFit="1" customWidth="1"/>
    <col min="1814" max="1814" width="8.7109375" bestFit="1" customWidth="1"/>
    <col min="1815" max="1815" width="7" bestFit="1" customWidth="1"/>
    <col min="1816" max="1816" width="8.7109375" bestFit="1" customWidth="1"/>
    <col min="1817" max="1817" width="7" bestFit="1" customWidth="1"/>
    <col min="1818" max="1818" width="8.7109375" bestFit="1" customWidth="1"/>
    <col min="1819" max="1819" width="7" bestFit="1" customWidth="1"/>
    <col min="1820" max="1820" width="2.85546875" customWidth="1"/>
    <col min="1821" max="1821" width="5.85546875" customWidth="1"/>
    <col min="1822" max="1822" width="6.7109375" bestFit="1" customWidth="1"/>
    <col min="1823" max="1823" width="8.5703125" customWidth="1"/>
    <col min="2056" max="2056" width="18.85546875" customWidth="1"/>
    <col min="2057" max="2059" width="2" customWidth="1"/>
    <col min="2060" max="2060" width="8.7109375" bestFit="1" customWidth="1"/>
    <col min="2061" max="2061" width="7" bestFit="1" customWidth="1"/>
    <col min="2062" max="2062" width="8.7109375" bestFit="1" customWidth="1"/>
    <col min="2063" max="2063" width="7" bestFit="1" customWidth="1"/>
    <col min="2064" max="2064" width="8.7109375" bestFit="1" customWidth="1"/>
    <col min="2065" max="2068" width="8.7109375" customWidth="1"/>
    <col min="2069" max="2069" width="7" bestFit="1" customWidth="1"/>
    <col min="2070" max="2070" width="8.7109375" bestFit="1" customWidth="1"/>
    <col min="2071" max="2071" width="7" bestFit="1" customWidth="1"/>
    <col min="2072" max="2072" width="8.7109375" bestFit="1" customWidth="1"/>
    <col min="2073" max="2073" width="7" bestFit="1" customWidth="1"/>
    <col min="2074" max="2074" width="8.7109375" bestFit="1" customWidth="1"/>
    <col min="2075" max="2075" width="7" bestFit="1" customWidth="1"/>
    <col min="2076" max="2076" width="2.85546875" customWidth="1"/>
    <col min="2077" max="2077" width="5.85546875" customWidth="1"/>
    <col min="2078" max="2078" width="6.7109375" bestFit="1" customWidth="1"/>
    <col min="2079" max="2079" width="8.5703125" customWidth="1"/>
    <col min="2312" max="2312" width="18.85546875" customWidth="1"/>
    <col min="2313" max="2315" width="2" customWidth="1"/>
    <col min="2316" max="2316" width="8.7109375" bestFit="1" customWidth="1"/>
    <col min="2317" max="2317" width="7" bestFit="1" customWidth="1"/>
    <col min="2318" max="2318" width="8.7109375" bestFit="1" customWidth="1"/>
    <col min="2319" max="2319" width="7" bestFit="1" customWidth="1"/>
    <col min="2320" max="2320" width="8.7109375" bestFit="1" customWidth="1"/>
    <col min="2321" max="2324" width="8.7109375" customWidth="1"/>
    <col min="2325" max="2325" width="7" bestFit="1" customWidth="1"/>
    <col min="2326" max="2326" width="8.7109375" bestFit="1" customWidth="1"/>
    <col min="2327" max="2327" width="7" bestFit="1" customWidth="1"/>
    <col min="2328" max="2328" width="8.7109375" bestFit="1" customWidth="1"/>
    <col min="2329" max="2329" width="7" bestFit="1" customWidth="1"/>
    <col min="2330" max="2330" width="8.7109375" bestFit="1" customWidth="1"/>
    <col min="2331" max="2331" width="7" bestFit="1" customWidth="1"/>
    <col min="2332" max="2332" width="2.85546875" customWidth="1"/>
    <col min="2333" max="2333" width="5.85546875" customWidth="1"/>
    <col min="2334" max="2334" width="6.7109375" bestFit="1" customWidth="1"/>
    <col min="2335" max="2335" width="8.5703125" customWidth="1"/>
    <col min="2568" max="2568" width="18.85546875" customWidth="1"/>
    <col min="2569" max="2571" width="2" customWidth="1"/>
    <col min="2572" max="2572" width="8.7109375" bestFit="1" customWidth="1"/>
    <col min="2573" max="2573" width="7" bestFit="1" customWidth="1"/>
    <col min="2574" max="2574" width="8.7109375" bestFit="1" customWidth="1"/>
    <col min="2575" max="2575" width="7" bestFit="1" customWidth="1"/>
    <col min="2576" max="2576" width="8.7109375" bestFit="1" customWidth="1"/>
    <col min="2577" max="2580" width="8.7109375" customWidth="1"/>
    <col min="2581" max="2581" width="7" bestFit="1" customWidth="1"/>
    <col min="2582" max="2582" width="8.7109375" bestFit="1" customWidth="1"/>
    <col min="2583" max="2583" width="7" bestFit="1" customWidth="1"/>
    <col min="2584" max="2584" width="8.7109375" bestFit="1" customWidth="1"/>
    <col min="2585" max="2585" width="7" bestFit="1" customWidth="1"/>
    <col min="2586" max="2586" width="8.7109375" bestFit="1" customWidth="1"/>
    <col min="2587" max="2587" width="7" bestFit="1" customWidth="1"/>
    <col min="2588" max="2588" width="2.85546875" customWidth="1"/>
    <col min="2589" max="2589" width="5.85546875" customWidth="1"/>
    <col min="2590" max="2590" width="6.7109375" bestFit="1" customWidth="1"/>
    <col min="2591" max="2591" width="8.5703125" customWidth="1"/>
    <col min="2824" max="2824" width="18.85546875" customWidth="1"/>
    <col min="2825" max="2827" width="2" customWidth="1"/>
    <col min="2828" max="2828" width="8.7109375" bestFit="1" customWidth="1"/>
    <col min="2829" max="2829" width="7" bestFit="1" customWidth="1"/>
    <col min="2830" max="2830" width="8.7109375" bestFit="1" customWidth="1"/>
    <col min="2831" max="2831" width="7" bestFit="1" customWidth="1"/>
    <col min="2832" max="2832" width="8.7109375" bestFit="1" customWidth="1"/>
    <col min="2833" max="2836" width="8.7109375" customWidth="1"/>
    <col min="2837" max="2837" width="7" bestFit="1" customWidth="1"/>
    <col min="2838" max="2838" width="8.7109375" bestFit="1" customWidth="1"/>
    <col min="2839" max="2839" width="7" bestFit="1" customWidth="1"/>
    <col min="2840" max="2840" width="8.7109375" bestFit="1" customWidth="1"/>
    <col min="2841" max="2841" width="7" bestFit="1" customWidth="1"/>
    <col min="2842" max="2842" width="8.7109375" bestFit="1" customWidth="1"/>
    <col min="2843" max="2843" width="7" bestFit="1" customWidth="1"/>
    <col min="2844" max="2844" width="2.85546875" customWidth="1"/>
    <col min="2845" max="2845" width="5.85546875" customWidth="1"/>
    <col min="2846" max="2846" width="6.7109375" bestFit="1" customWidth="1"/>
    <col min="2847" max="2847" width="8.5703125" customWidth="1"/>
    <col min="3080" max="3080" width="18.85546875" customWidth="1"/>
    <col min="3081" max="3083" width="2" customWidth="1"/>
    <col min="3084" max="3084" width="8.7109375" bestFit="1" customWidth="1"/>
    <col min="3085" max="3085" width="7" bestFit="1" customWidth="1"/>
    <col min="3086" max="3086" width="8.7109375" bestFit="1" customWidth="1"/>
    <col min="3087" max="3087" width="7" bestFit="1" customWidth="1"/>
    <col min="3088" max="3088" width="8.7109375" bestFit="1" customWidth="1"/>
    <col min="3089" max="3092" width="8.7109375" customWidth="1"/>
    <col min="3093" max="3093" width="7" bestFit="1" customWidth="1"/>
    <col min="3094" max="3094" width="8.7109375" bestFit="1" customWidth="1"/>
    <col min="3095" max="3095" width="7" bestFit="1" customWidth="1"/>
    <col min="3096" max="3096" width="8.7109375" bestFit="1" customWidth="1"/>
    <col min="3097" max="3097" width="7" bestFit="1" customWidth="1"/>
    <col min="3098" max="3098" width="8.7109375" bestFit="1" customWidth="1"/>
    <col min="3099" max="3099" width="7" bestFit="1" customWidth="1"/>
    <col min="3100" max="3100" width="2.85546875" customWidth="1"/>
    <col min="3101" max="3101" width="5.85546875" customWidth="1"/>
    <col min="3102" max="3102" width="6.7109375" bestFit="1" customWidth="1"/>
    <col min="3103" max="3103" width="8.5703125" customWidth="1"/>
    <col min="3336" max="3336" width="18.85546875" customWidth="1"/>
    <col min="3337" max="3339" width="2" customWidth="1"/>
    <col min="3340" max="3340" width="8.7109375" bestFit="1" customWidth="1"/>
    <col min="3341" max="3341" width="7" bestFit="1" customWidth="1"/>
    <col min="3342" max="3342" width="8.7109375" bestFit="1" customWidth="1"/>
    <col min="3343" max="3343" width="7" bestFit="1" customWidth="1"/>
    <col min="3344" max="3344" width="8.7109375" bestFit="1" customWidth="1"/>
    <col min="3345" max="3348" width="8.7109375" customWidth="1"/>
    <col min="3349" max="3349" width="7" bestFit="1" customWidth="1"/>
    <col min="3350" max="3350" width="8.7109375" bestFit="1" customWidth="1"/>
    <col min="3351" max="3351" width="7" bestFit="1" customWidth="1"/>
    <col min="3352" max="3352" width="8.7109375" bestFit="1" customWidth="1"/>
    <col min="3353" max="3353" width="7" bestFit="1" customWidth="1"/>
    <col min="3354" max="3354" width="8.7109375" bestFit="1" customWidth="1"/>
    <col min="3355" max="3355" width="7" bestFit="1" customWidth="1"/>
    <col min="3356" max="3356" width="2.85546875" customWidth="1"/>
    <col min="3357" max="3357" width="5.85546875" customWidth="1"/>
    <col min="3358" max="3358" width="6.7109375" bestFit="1" customWidth="1"/>
    <col min="3359" max="3359" width="8.5703125" customWidth="1"/>
    <col min="3592" max="3592" width="18.85546875" customWidth="1"/>
    <col min="3593" max="3595" width="2" customWidth="1"/>
    <col min="3596" max="3596" width="8.7109375" bestFit="1" customWidth="1"/>
    <col min="3597" max="3597" width="7" bestFit="1" customWidth="1"/>
    <col min="3598" max="3598" width="8.7109375" bestFit="1" customWidth="1"/>
    <col min="3599" max="3599" width="7" bestFit="1" customWidth="1"/>
    <col min="3600" max="3600" width="8.7109375" bestFit="1" customWidth="1"/>
    <col min="3601" max="3604" width="8.7109375" customWidth="1"/>
    <col min="3605" max="3605" width="7" bestFit="1" customWidth="1"/>
    <col min="3606" max="3606" width="8.7109375" bestFit="1" customWidth="1"/>
    <col min="3607" max="3607" width="7" bestFit="1" customWidth="1"/>
    <col min="3608" max="3608" width="8.7109375" bestFit="1" customWidth="1"/>
    <col min="3609" max="3609" width="7" bestFit="1" customWidth="1"/>
    <col min="3610" max="3610" width="8.7109375" bestFit="1" customWidth="1"/>
    <col min="3611" max="3611" width="7" bestFit="1" customWidth="1"/>
    <col min="3612" max="3612" width="2.85546875" customWidth="1"/>
    <col min="3613" max="3613" width="5.85546875" customWidth="1"/>
    <col min="3614" max="3614" width="6.7109375" bestFit="1" customWidth="1"/>
    <col min="3615" max="3615" width="8.5703125" customWidth="1"/>
    <col min="3848" max="3848" width="18.85546875" customWidth="1"/>
    <col min="3849" max="3851" width="2" customWidth="1"/>
    <col min="3852" max="3852" width="8.7109375" bestFit="1" customWidth="1"/>
    <col min="3853" max="3853" width="7" bestFit="1" customWidth="1"/>
    <col min="3854" max="3854" width="8.7109375" bestFit="1" customWidth="1"/>
    <col min="3855" max="3855" width="7" bestFit="1" customWidth="1"/>
    <col min="3856" max="3856" width="8.7109375" bestFit="1" customWidth="1"/>
    <col min="3857" max="3860" width="8.7109375" customWidth="1"/>
    <col min="3861" max="3861" width="7" bestFit="1" customWidth="1"/>
    <col min="3862" max="3862" width="8.7109375" bestFit="1" customWidth="1"/>
    <col min="3863" max="3863" width="7" bestFit="1" customWidth="1"/>
    <col min="3864" max="3864" width="8.7109375" bestFit="1" customWidth="1"/>
    <col min="3865" max="3865" width="7" bestFit="1" customWidth="1"/>
    <col min="3866" max="3866" width="8.7109375" bestFit="1" customWidth="1"/>
    <col min="3867" max="3867" width="7" bestFit="1" customWidth="1"/>
    <col min="3868" max="3868" width="2.85546875" customWidth="1"/>
    <col min="3869" max="3869" width="5.85546875" customWidth="1"/>
    <col min="3870" max="3870" width="6.7109375" bestFit="1" customWidth="1"/>
    <col min="3871" max="3871" width="8.5703125" customWidth="1"/>
    <col min="4104" max="4104" width="18.85546875" customWidth="1"/>
    <col min="4105" max="4107" width="2" customWidth="1"/>
    <col min="4108" max="4108" width="8.7109375" bestFit="1" customWidth="1"/>
    <col min="4109" max="4109" width="7" bestFit="1" customWidth="1"/>
    <col min="4110" max="4110" width="8.7109375" bestFit="1" customWidth="1"/>
    <col min="4111" max="4111" width="7" bestFit="1" customWidth="1"/>
    <col min="4112" max="4112" width="8.7109375" bestFit="1" customWidth="1"/>
    <col min="4113" max="4116" width="8.7109375" customWidth="1"/>
    <col min="4117" max="4117" width="7" bestFit="1" customWidth="1"/>
    <col min="4118" max="4118" width="8.7109375" bestFit="1" customWidth="1"/>
    <col min="4119" max="4119" width="7" bestFit="1" customWidth="1"/>
    <col min="4120" max="4120" width="8.7109375" bestFit="1" customWidth="1"/>
    <col min="4121" max="4121" width="7" bestFit="1" customWidth="1"/>
    <col min="4122" max="4122" width="8.7109375" bestFit="1" customWidth="1"/>
    <col min="4123" max="4123" width="7" bestFit="1" customWidth="1"/>
    <col min="4124" max="4124" width="2.85546875" customWidth="1"/>
    <col min="4125" max="4125" width="5.85546875" customWidth="1"/>
    <col min="4126" max="4126" width="6.7109375" bestFit="1" customWidth="1"/>
    <col min="4127" max="4127" width="8.5703125" customWidth="1"/>
    <col min="4360" max="4360" width="18.85546875" customWidth="1"/>
    <col min="4361" max="4363" width="2" customWidth="1"/>
    <col min="4364" max="4364" width="8.7109375" bestFit="1" customWidth="1"/>
    <col min="4365" max="4365" width="7" bestFit="1" customWidth="1"/>
    <col min="4366" max="4366" width="8.7109375" bestFit="1" customWidth="1"/>
    <col min="4367" max="4367" width="7" bestFit="1" customWidth="1"/>
    <col min="4368" max="4368" width="8.7109375" bestFit="1" customWidth="1"/>
    <col min="4369" max="4372" width="8.7109375" customWidth="1"/>
    <col min="4373" max="4373" width="7" bestFit="1" customWidth="1"/>
    <col min="4374" max="4374" width="8.7109375" bestFit="1" customWidth="1"/>
    <col min="4375" max="4375" width="7" bestFit="1" customWidth="1"/>
    <col min="4376" max="4376" width="8.7109375" bestFit="1" customWidth="1"/>
    <col min="4377" max="4377" width="7" bestFit="1" customWidth="1"/>
    <col min="4378" max="4378" width="8.7109375" bestFit="1" customWidth="1"/>
    <col min="4379" max="4379" width="7" bestFit="1" customWidth="1"/>
    <col min="4380" max="4380" width="2.85546875" customWidth="1"/>
    <col min="4381" max="4381" width="5.85546875" customWidth="1"/>
    <col min="4382" max="4382" width="6.7109375" bestFit="1" customWidth="1"/>
    <col min="4383" max="4383" width="8.5703125" customWidth="1"/>
    <col min="4616" max="4616" width="18.85546875" customWidth="1"/>
    <col min="4617" max="4619" width="2" customWidth="1"/>
    <col min="4620" max="4620" width="8.7109375" bestFit="1" customWidth="1"/>
    <col min="4621" max="4621" width="7" bestFit="1" customWidth="1"/>
    <col min="4622" max="4622" width="8.7109375" bestFit="1" customWidth="1"/>
    <col min="4623" max="4623" width="7" bestFit="1" customWidth="1"/>
    <col min="4624" max="4624" width="8.7109375" bestFit="1" customWidth="1"/>
    <col min="4625" max="4628" width="8.7109375" customWidth="1"/>
    <col min="4629" max="4629" width="7" bestFit="1" customWidth="1"/>
    <col min="4630" max="4630" width="8.7109375" bestFit="1" customWidth="1"/>
    <col min="4631" max="4631" width="7" bestFit="1" customWidth="1"/>
    <col min="4632" max="4632" width="8.7109375" bestFit="1" customWidth="1"/>
    <col min="4633" max="4633" width="7" bestFit="1" customWidth="1"/>
    <col min="4634" max="4634" width="8.7109375" bestFit="1" customWidth="1"/>
    <col min="4635" max="4635" width="7" bestFit="1" customWidth="1"/>
    <col min="4636" max="4636" width="2.85546875" customWidth="1"/>
    <col min="4637" max="4637" width="5.85546875" customWidth="1"/>
    <col min="4638" max="4638" width="6.7109375" bestFit="1" customWidth="1"/>
    <col min="4639" max="4639" width="8.5703125" customWidth="1"/>
    <col min="4872" max="4872" width="18.85546875" customWidth="1"/>
    <col min="4873" max="4875" width="2" customWidth="1"/>
    <col min="4876" max="4876" width="8.7109375" bestFit="1" customWidth="1"/>
    <col min="4877" max="4877" width="7" bestFit="1" customWidth="1"/>
    <col min="4878" max="4878" width="8.7109375" bestFit="1" customWidth="1"/>
    <col min="4879" max="4879" width="7" bestFit="1" customWidth="1"/>
    <col min="4880" max="4880" width="8.7109375" bestFit="1" customWidth="1"/>
    <col min="4881" max="4884" width="8.7109375" customWidth="1"/>
    <col min="4885" max="4885" width="7" bestFit="1" customWidth="1"/>
    <col min="4886" max="4886" width="8.7109375" bestFit="1" customWidth="1"/>
    <col min="4887" max="4887" width="7" bestFit="1" customWidth="1"/>
    <col min="4888" max="4888" width="8.7109375" bestFit="1" customWidth="1"/>
    <col min="4889" max="4889" width="7" bestFit="1" customWidth="1"/>
    <col min="4890" max="4890" width="8.7109375" bestFit="1" customWidth="1"/>
    <col min="4891" max="4891" width="7" bestFit="1" customWidth="1"/>
    <col min="4892" max="4892" width="2.85546875" customWidth="1"/>
    <col min="4893" max="4893" width="5.85546875" customWidth="1"/>
    <col min="4894" max="4894" width="6.7109375" bestFit="1" customWidth="1"/>
    <col min="4895" max="4895" width="8.5703125" customWidth="1"/>
    <col min="5128" max="5128" width="18.85546875" customWidth="1"/>
    <col min="5129" max="5131" width="2" customWidth="1"/>
    <col min="5132" max="5132" width="8.7109375" bestFit="1" customWidth="1"/>
    <col min="5133" max="5133" width="7" bestFit="1" customWidth="1"/>
    <col min="5134" max="5134" width="8.7109375" bestFit="1" customWidth="1"/>
    <col min="5135" max="5135" width="7" bestFit="1" customWidth="1"/>
    <col min="5136" max="5136" width="8.7109375" bestFit="1" customWidth="1"/>
    <col min="5137" max="5140" width="8.7109375" customWidth="1"/>
    <col min="5141" max="5141" width="7" bestFit="1" customWidth="1"/>
    <col min="5142" max="5142" width="8.7109375" bestFit="1" customWidth="1"/>
    <col min="5143" max="5143" width="7" bestFit="1" customWidth="1"/>
    <col min="5144" max="5144" width="8.7109375" bestFit="1" customWidth="1"/>
    <col min="5145" max="5145" width="7" bestFit="1" customWidth="1"/>
    <col min="5146" max="5146" width="8.7109375" bestFit="1" customWidth="1"/>
    <col min="5147" max="5147" width="7" bestFit="1" customWidth="1"/>
    <col min="5148" max="5148" width="2.85546875" customWidth="1"/>
    <col min="5149" max="5149" width="5.85546875" customWidth="1"/>
    <col min="5150" max="5150" width="6.7109375" bestFit="1" customWidth="1"/>
    <col min="5151" max="5151" width="8.5703125" customWidth="1"/>
    <col min="5384" max="5384" width="18.85546875" customWidth="1"/>
    <col min="5385" max="5387" width="2" customWidth="1"/>
    <col min="5388" max="5388" width="8.7109375" bestFit="1" customWidth="1"/>
    <col min="5389" max="5389" width="7" bestFit="1" customWidth="1"/>
    <col min="5390" max="5390" width="8.7109375" bestFit="1" customWidth="1"/>
    <col min="5391" max="5391" width="7" bestFit="1" customWidth="1"/>
    <col min="5392" max="5392" width="8.7109375" bestFit="1" customWidth="1"/>
    <col min="5393" max="5396" width="8.7109375" customWidth="1"/>
    <col min="5397" max="5397" width="7" bestFit="1" customWidth="1"/>
    <col min="5398" max="5398" width="8.7109375" bestFit="1" customWidth="1"/>
    <col min="5399" max="5399" width="7" bestFit="1" customWidth="1"/>
    <col min="5400" max="5400" width="8.7109375" bestFit="1" customWidth="1"/>
    <col min="5401" max="5401" width="7" bestFit="1" customWidth="1"/>
    <col min="5402" max="5402" width="8.7109375" bestFit="1" customWidth="1"/>
    <col min="5403" max="5403" width="7" bestFit="1" customWidth="1"/>
    <col min="5404" max="5404" width="2.85546875" customWidth="1"/>
    <col min="5405" max="5405" width="5.85546875" customWidth="1"/>
    <col min="5406" max="5406" width="6.7109375" bestFit="1" customWidth="1"/>
    <col min="5407" max="5407" width="8.5703125" customWidth="1"/>
    <col min="5640" max="5640" width="18.85546875" customWidth="1"/>
    <col min="5641" max="5643" width="2" customWidth="1"/>
    <col min="5644" max="5644" width="8.7109375" bestFit="1" customWidth="1"/>
    <col min="5645" max="5645" width="7" bestFit="1" customWidth="1"/>
    <col min="5646" max="5646" width="8.7109375" bestFit="1" customWidth="1"/>
    <col min="5647" max="5647" width="7" bestFit="1" customWidth="1"/>
    <col min="5648" max="5648" width="8.7109375" bestFit="1" customWidth="1"/>
    <col min="5649" max="5652" width="8.7109375" customWidth="1"/>
    <col min="5653" max="5653" width="7" bestFit="1" customWidth="1"/>
    <col min="5654" max="5654" width="8.7109375" bestFit="1" customWidth="1"/>
    <col min="5655" max="5655" width="7" bestFit="1" customWidth="1"/>
    <col min="5656" max="5656" width="8.7109375" bestFit="1" customWidth="1"/>
    <col min="5657" max="5657" width="7" bestFit="1" customWidth="1"/>
    <col min="5658" max="5658" width="8.7109375" bestFit="1" customWidth="1"/>
    <col min="5659" max="5659" width="7" bestFit="1" customWidth="1"/>
    <col min="5660" max="5660" width="2.85546875" customWidth="1"/>
    <col min="5661" max="5661" width="5.85546875" customWidth="1"/>
    <col min="5662" max="5662" width="6.7109375" bestFit="1" customWidth="1"/>
    <col min="5663" max="5663" width="8.5703125" customWidth="1"/>
    <col min="5896" max="5896" width="18.85546875" customWidth="1"/>
    <col min="5897" max="5899" width="2" customWidth="1"/>
    <col min="5900" max="5900" width="8.7109375" bestFit="1" customWidth="1"/>
    <col min="5901" max="5901" width="7" bestFit="1" customWidth="1"/>
    <col min="5902" max="5902" width="8.7109375" bestFit="1" customWidth="1"/>
    <col min="5903" max="5903" width="7" bestFit="1" customWidth="1"/>
    <col min="5904" max="5904" width="8.7109375" bestFit="1" customWidth="1"/>
    <col min="5905" max="5908" width="8.7109375" customWidth="1"/>
    <col min="5909" max="5909" width="7" bestFit="1" customWidth="1"/>
    <col min="5910" max="5910" width="8.7109375" bestFit="1" customWidth="1"/>
    <col min="5911" max="5911" width="7" bestFit="1" customWidth="1"/>
    <col min="5912" max="5912" width="8.7109375" bestFit="1" customWidth="1"/>
    <col min="5913" max="5913" width="7" bestFit="1" customWidth="1"/>
    <col min="5914" max="5914" width="8.7109375" bestFit="1" customWidth="1"/>
    <col min="5915" max="5915" width="7" bestFit="1" customWidth="1"/>
    <col min="5916" max="5916" width="2.85546875" customWidth="1"/>
    <col min="5917" max="5917" width="5.85546875" customWidth="1"/>
    <col min="5918" max="5918" width="6.7109375" bestFit="1" customWidth="1"/>
    <col min="5919" max="5919" width="8.5703125" customWidth="1"/>
    <col min="6152" max="6152" width="18.85546875" customWidth="1"/>
    <col min="6153" max="6155" width="2" customWidth="1"/>
    <col min="6156" max="6156" width="8.7109375" bestFit="1" customWidth="1"/>
    <col min="6157" max="6157" width="7" bestFit="1" customWidth="1"/>
    <col min="6158" max="6158" width="8.7109375" bestFit="1" customWidth="1"/>
    <col min="6159" max="6159" width="7" bestFit="1" customWidth="1"/>
    <col min="6160" max="6160" width="8.7109375" bestFit="1" customWidth="1"/>
    <col min="6161" max="6164" width="8.7109375" customWidth="1"/>
    <col min="6165" max="6165" width="7" bestFit="1" customWidth="1"/>
    <col min="6166" max="6166" width="8.7109375" bestFit="1" customWidth="1"/>
    <col min="6167" max="6167" width="7" bestFit="1" customWidth="1"/>
    <col min="6168" max="6168" width="8.7109375" bestFit="1" customWidth="1"/>
    <col min="6169" max="6169" width="7" bestFit="1" customWidth="1"/>
    <col min="6170" max="6170" width="8.7109375" bestFit="1" customWidth="1"/>
    <col min="6171" max="6171" width="7" bestFit="1" customWidth="1"/>
    <col min="6172" max="6172" width="2.85546875" customWidth="1"/>
    <col min="6173" max="6173" width="5.85546875" customWidth="1"/>
    <col min="6174" max="6174" width="6.7109375" bestFit="1" customWidth="1"/>
    <col min="6175" max="6175" width="8.5703125" customWidth="1"/>
    <col min="6408" max="6408" width="18.85546875" customWidth="1"/>
    <col min="6409" max="6411" width="2" customWidth="1"/>
    <col min="6412" max="6412" width="8.7109375" bestFit="1" customWidth="1"/>
    <col min="6413" max="6413" width="7" bestFit="1" customWidth="1"/>
    <col min="6414" max="6414" width="8.7109375" bestFit="1" customWidth="1"/>
    <col min="6415" max="6415" width="7" bestFit="1" customWidth="1"/>
    <col min="6416" max="6416" width="8.7109375" bestFit="1" customWidth="1"/>
    <col min="6417" max="6420" width="8.7109375" customWidth="1"/>
    <col min="6421" max="6421" width="7" bestFit="1" customWidth="1"/>
    <col min="6422" max="6422" width="8.7109375" bestFit="1" customWidth="1"/>
    <col min="6423" max="6423" width="7" bestFit="1" customWidth="1"/>
    <col min="6424" max="6424" width="8.7109375" bestFit="1" customWidth="1"/>
    <col min="6425" max="6425" width="7" bestFit="1" customWidth="1"/>
    <col min="6426" max="6426" width="8.7109375" bestFit="1" customWidth="1"/>
    <col min="6427" max="6427" width="7" bestFit="1" customWidth="1"/>
    <col min="6428" max="6428" width="2.85546875" customWidth="1"/>
    <col min="6429" max="6429" width="5.85546875" customWidth="1"/>
    <col min="6430" max="6430" width="6.7109375" bestFit="1" customWidth="1"/>
    <col min="6431" max="6431" width="8.5703125" customWidth="1"/>
    <col min="6664" max="6664" width="18.85546875" customWidth="1"/>
    <col min="6665" max="6667" width="2" customWidth="1"/>
    <col min="6668" max="6668" width="8.7109375" bestFit="1" customWidth="1"/>
    <col min="6669" max="6669" width="7" bestFit="1" customWidth="1"/>
    <col min="6670" max="6670" width="8.7109375" bestFit="1" customWidth="1"/>
    <col min="6671" max="6671" width="7" bestFit="1" customWidth="1"/>
    <col min="6672" max="6672" width="8.7109375" bestFit="1" customWidth="1"/>
    <col min="6673" max="6676" width="8.7109375" customWidth="1"/>
    <col min="6677" max="6677" width="7" bestFit="1" customWidth="1"/>
    <col min="6678" max="6678" width="8.7109375" bestFit="1" customWidth="1"/>
    <col min="6679" max="6679" width="7" bestFit="1" customWidth="1"/>
    <col min="6680" max="6680" width="8.7109375" bestFit="1" customWidth="1"/>
    <col min="6681" max="6681" width="7" bestFit="1" customWidth="1"/>
    <col min="6682" max="6682" width="8.7109375" bestFit="1" customWidth="1"/>
    <col min="6683" max="6683" width="7" bestFit="1" customWidth="1"/>
    <col min="6684" max="6684" width="2.85546875" customWidth="1"/>
    <col min="6685" max="6685" width="5.85546875" customWidth="1"/>
    <col min="6686" max="6686" width="6.7109375" bestFit="1" customWidth="1"/>
    <col min="6687" max="6687" width="8.5703125" customWidth="1"/>
    <col min="6920" max="6920" width="18.85546875" customWidth="1"/>
    <col min="6921" max="6923" width="2" customWidth="1"/>
    <col min="6924" max="6924" width="8.7109375" bestFit="1" customWidth="1"/>
    <col min="6925" max="6925" width="7" bestFit="1" customWidth="1"/>
    <col min="6926" max="6926" width="8.7109375" bestFit="1" customWidth="1"/>
    <col min="6927" max="6927" width="7" bestFit="1" customWidth="1"/>
    <col min="6928" max="6928" width="8.7109375" bestFit="1" customWidth="1"/>
    <col min="6929" max="6932" width="8.7109375" customWidth="1"/>
    <col min="6933" max="6933" width="7" bestFit="1" customWidth="1"/>
    <col min="6934" max="6934" width="8.7109375" bestFit="1" customWidth="1"/>
    <col min="6935" max="6935" width="7" bestFit="1" customWidth="1"/>
    <col min="6936" max="6936" width="8.7109375" bestFit="1" customWidth="1"/>
    <col min="6937" max="6937" width="7" bestFit="1" customWidth="1"/>
    <col min="6938" max="6938" width="8.7109375" bestFit="1" customWidth="1"/>
    <col min="6939" max="6939" width="7" bestFit="1" customWidth="1"/>
    <col min="6940" max="6940" width="2.85546875" customWidth="1"/>
    <col min="6941" max="6941" width="5.85546875" customWidth="1"/>
    <col min="6942" max="6942" width="6.7109375" bestFit="1" customWidth="1"/>
    <col min="6943" max="6943" width="8.5703125" customWidth="1"/>
    <col min="7176" max="7176" width="18.85546875" customWidth="1"/>
    <col min="7177" max="7179" width="2" customWidth="1"/>
    <col min="7180" max="7180" width="8.7109375" bestFit="1" customWidth="1"/>
    <col min="7181" max="7181" width="7" bestFit="1" customWidth="1"/>
    <col min="7182" max="7182" width="8.7109375" bestFit="1" customWidth="1"/>
    <col min="7183" max="7183" width="7" bestFit="1" customWidth="1"/>
    <col min="7184" max="7184" width="8.7109375" bestFit="1" customWidth="1"/>
    <col min="7185" max="7188" width="8.7109375" customWidth="1"/>
    <col min="7189" max="7189" width="7" bestFit="1" customWidth="1"/>
    <col min="7190" max="7190" width="8.7109375" bestFit="1" customWidth="1"/>
    <col min="7191" max="7191" width="7" bestFit="1" customWidth="1"/>
    <col min="7192" max="7192" width="8.7109375" bestFit="1" customWidth="1"/>
    <col min="7193" max="7193" width="7" bestFit="1" customWidth="1"/>
    <col min="7194" max="7194" width="8.7109375" bestFit="1" customWidth="1"/>
    <col min="7195" max="7195" width="7" bestFit="1" customWidth="1"/>
    <col min="7196" max="7196" width="2.85546875" customWidth="1"/>
    <col min="7197" max="7197" width="5.85546875" customWidth="1"/>
    <col min="7198" max="7198" width="6.7109375" bestFit="1" customWidth="1"/>
    <col min="7199" max="7199" width="8.5703125" customWidth="1"/>
    <col min="7432" max="7432" width="18.85546875" customWidth="1"/>
    <col min="7433" max="7435" width="2" customWidth="1"/>
    <col min="7436" max="7436" width="8.7109375" bestFit="1" customWidth="1"/>
    <col min="7437" max="7437" width="7" bestFit="1" customWidth="1"/>
    <col min="7438" max="7438" width="8.7109375" bestFit="1" customWidth="1"/>
    <col min="7439" max="7439" width="7" bestFit="1" customWidth="1"/>
    <col min="7440" max="7440" width="8.7109375" bestFit="1" customWidth="1"/>
    <col min="7441" max="7444" width="8.7109375" customWidth="1"/>
    <col min="7445" max="7445" width="7" bestFit="1" customWidth="1"/>
    <col min="7446" max="7446" width="8.7109375" bestFit="1" customWidth="1"/>
    <col min="7447" max="7447" width="7" bestFit="1" customWidth="1"/>
    <col min="7448" max="7448" width="8.7109375" bestFit="1" customWidth="1"/>
    <col min="7449" max="7449" width="7" bestFit="1" customWidth="1"/>
    <col min="7450" max="7450" width="8.7109375" bestFit="1" customWidth="1"/>
    <col min="7451" max="7451" width="7" bestFit="1" customWidth="1"/>
    <col min="7452" max="7452" width="2.85546875" customWidth="1"/>
    <col min="7453" max="7453" width="5.85546875" customWidth="1"/>
    <col min="7454" max="7454" width="6.7109375" bestFit="1" customWidth="1"/>
    <col min="7455" max="7455" width="8.5703125" customWidth="1"/>
    <col min="7688" max="7688" width="18.85546875" customWidth="1"/>
    <col min="7689" max="7691" width="2" customWidth="1"/>
    <col min="7692" max="7692" width="8.7109375" bestFit="1" customWidth="1"/>
    <col min="7693" max="7693" width="7" bestFit="1" customWidth="1"/>
    <col min="7694" max="7694" width="8.7109375" bestFit="1" customWidth="1"/>
    <col min="7695" max="7695" width="7" bestFit="1" customWidth="1"/>
    <col min="7696" max="7696" width="8.7109375" bestFit="1" customWidth="1"/>
    <col min="7697" max="7700" width="8.7109375" customWidth="1"/>
    <col min="7701" max="7701" width="7" bestFit="1" customWidth="1"/>
    <col min="7702" max="7702" width="8.7109375" bestFit="1" customWidth="1"/>
    <col min="7703" max="7703" width="7" bestFit="1" customWidth="1"/>
    <col min="7704" max="7704" width="8.7109375" bestFit="1" customWidth="1"/>
    <col min="7705" max="7705" width="7" bestFit="1" customWidth="1"/>
    <col min="7706" max="7706" width="8.7109375" bestFit="1" customWidth="1"/>
    <col min="7707" max="7707" width="7" bestFit="1" customWidth="1"/>
    <col min="7708" max="7708" width="2.85546875" customWidth="1"/>
    <col min="7709" max="7709" width="5.85546875" customWidth="1"/>
    <col min="7710" max="7710" width="6.7109375" bestFit="1" customWidth="1"/>
    <col min="7711" max="7711" width="8.5703125" customWidth="1"/>
    <col min="7944" max="7944" width="18.85546875" customWidth="1"/>
    <col min="7945" max="7947" width="2" customWidth="1"/>
    <col min="7948" max="7948" width="8.7109375" bestFit="1" customWidth="1"/>
    <col min="7949" max="7949" width="7" bestFit="1" customWidth="1"/>
    <col min="7950" max="7950" width="8.7109375" bestFit="1" customWidth="1"/>
    <col min="7951" max="7951" width="7" bestFit="1" customWidth="1"/>
    <col min="7952" max="7952" width="8.7109375" bestFit="1" customWidth="1"/>
    <col min="7953" max="7956" width="8.7109375" customWidth="1"/>
    <col min="7957" max="7957" width="7" bestFit="1" customWidth="1"/>
    <col min="7958" max="7958" width="8.7109375" bestFit="1" customWidth="1"/>
    <col min="7959" max="7959" width="7" bestFit="1" customWidth="1"/>
    <col min="7960" max="7960" width="8.7109375" bestFit="1" customWidth="1"/>
    <col min="7961" max="7961" width="7" bestFit="1" customWidth="1"/>
    <col min="7962" max="7962" width="8.7109375" bestFit="1" customWidth="1"/>
    <col min="7963" max="7963" width="7" bestFit="1" customWidth="1"/>
    <col min="7964" max="7964" width="2.85546875" customWidth="1"/>
    <col min="7965" max="7965" width="5.85546875" customWidth="1"/>
    <col min="7966" max="7966" width="6.7109375" bestFit="1" customWidth="1"/>
    <col min="7967" max="7967" width="8.5703125" customWidth="1"/>
    <col min="8200" max="8200" width="18.85546875" customWidth="1"/>
    <col min="8201" max="8203" width="2" customWidth="1"/>
    <col min="8204" max="8204" width="8.7109375" bestFit="1" customWidth="1"/>
    <col min="8205" max="8205" width="7" bestFit="1" customWidth="1"/>
    <col min="8206" max="8206" width="8.7109375" bestFit="1" customWidth="1"/>
    <col min="8207" max="8207" width="7" bestFit="1" customWidth="1"/>
    <col min="8208" max="8208" width="8.7109375" bestFit="1" customWidth="1"/>
    <col min="8209" max="8212" width="8.7109375" customWidth="1"/>
    <col min="8213" max="8213" width="7" bestFit="1" customWidth="1"/>
    <col min="8214" max="8214" width="8.7109375" bestFit="1" customWidth="1"/>
    <col min="8215" max="8215" width="7" bestFit="1" customWidth="1"/>
    <col min="8216" max="8216" width="8.7109375" bestFit="1" customWidth="1"/>
    <col min="8217" max="8217" width="7" bestFit="1" customWidth="1"/>
    <col min="8218" max="8218" width="8.7109375" bestFit="1" customWidth="1"/>
    <col min="8219" max="8219" width="7" bestFit="1" customWidth="1"/>
    <col min="8220" max="8220" width="2.85546875" customWidth="1"/>
    <col min="8221" max="8221" width="5.85546875" customWidth="1"/>
    <col min="8222" max="8222" width="6.7109375" bestFit="1" customWidth="1"/>
    <col min="8223" max="8223" width="8.5703125" customWidth="1"/>
    <col min="8456" max="8456" width="18.85546875" customWidth="1"/>
    <col min="8457" max="8459" width="2" customWidth="1"/>
    <col min="8460" max="8460" width="8.7109375" bestFit="1" customWidth="1"/>
    <col min="8461" max="8461" width="7" bestFit="1" customWidth="1"/>
    <col min="8462" max="8462" width="8.7109375" bestFit="1" customWidth="1"/>
    <col min="8463" max="8463" width="7" bestFit="1" customWidth="1"/>
    <col min="8464" max="8464" width="8.7109375" bestFit="1" customWidth="1"/>
    <col min="8465" max="8468" width="8.7109375" customWidth="1"/>
    <col min="8469" max="8469" width="7" bestFit="1" customWidth="1"/>
    <col min="8470" max="8470" width="8.7109375" bestFit="1" customWidth="1"/>
    <col min="8471" max="8471" width="7" bestFit="1" customWidth="1"/>
    <col min="8472" max="8472" width="8.7109375" bestFit="1" customWidth="1"/>
    <col min="8473" max="8473" width="7" bestFit="1" customWidth="1"/>
    <col min="8474" max="8474" width="8.7109375" bestFit="1" customWidth="1"/>
    <col min="8475" max="8475" width="7" bestFit="1" customWidth="1"/>
    <col min="8476" max="8476" width="2.85546875" customWidth="1"/>
    <col min="8477" max="8477" width="5.85546875" customWidth="1"/>
    <col min="8478" max="8478" width="6.7109375" bestFit="1" customWidth="1"/>
    <col min="8479" max="8479" width="8.5703125" customWidth="1"/>
    <col min="8712" max="8712" width="18.85546875" customWidth="1"/>
    <col min="8713" max="8715" width="2" customWidth="1"/>
    <col min="8716" max="8716" width="8.7109375" bestFit="1" customWidth="1"/>
    <col min="8717" max="8717" width="7" bestFit="1" customWidth="1"/>
    <col min="8718" max="8718" width="8.7109375" bestFit="1" customWidth="1"/>
    <col min="8719" max="8719" width="7" bestFit="1" customWidth="1"/>
    <col min="8720" max="8720" width="8.7109375" bestFit="1" customWidth="1"/>
    <col min="8721" max="8724" width="8.7109375" customWidth="1"/>
    <col min="8725" max="8725" width="7" bestFit="1" customWidth="1"/>
    <col min="8726" max="8726" width="8.7109375" bestFit="1" customWidth="1"/>
    <col min="8727" max="8727" width="7" bestFit="1" customWidth="1"/>
    <col min="8728" max="8728" width="8.7109375" bestFit="1" customWidth="1"/>
    <col min="8729" max="8729" width="7" bestFit="1" customWidth="1"/>
    <col min="8730" max="8730" width="8.7109375" bestFit="1" customWidth="1"/>
    <col min="8731" max="8731" width="7" bestFit="1" customWidth="1"/>
    <col min="8732" max="8732" width="2.85546875" customWidth="1"/>
    <col min="8733" max="8733" width="5.85546875" customWidth="1"/>
    <col min="8734" max="8734" width="6.7109375" bestFit="1" customWidth="1"/>
    <col min="8735" max="8735" width="8.5703125" customWidth="1"/>
    <col min="8968" max="8968" width="18.85546875" customWidth="1"/>
    <col min="8969" max="8971" width="2" customWidth="1"/>
    <col min="8972" max="8972" width="8.7109375" bestFit="1" customWidth="1"/>
    <col min="8973" max="8973" width="7" bestFit="1" customWidth="1"/>
    <col min="8974" max="8974" width="8.7109375" bestFit="1" customWidth="1"/>
    <col min="8975" max="8975" width="7" bestFit="1" customWidth="1"/>
    <col min="8976" max="8976" width="8.7109375" bestFit="1" customWidth="1"/>
    <col min="8977" max="8980" width="8.7109375" customWidth="1"/>
    <col min="8981" max="8981" width="7" bestFit="1" customWidth="1"/>
    <col min="8982" max="8982" width="8.7109375" bestFit="1" customWidth="1"/>
    <col min="8983" max="8983" width="7" bestFit="1" customWidth="1"/>
    <col min="8984" max="8984" width="8.7109375" bestFit="1" customWidth="1"/>
    <col min="8985" max="8985" width="7" bestFit="1" customWidth="1"/>
    <col min="8986" max="8986" width="8.7109375" bestFit="1" customWidth="1"/>
    <col min="8987" max="8987" width="7" bestFit="1" customWidth="1"/>
    <col min="8988" max="8988" width="2.85546875" customWidth="1"/>
    <col min="8989" max="8989" width="5.85546875" customWidth="1"/>
    <col min="8990" max="8990" width="6.7109375" bestFit="1" customWidth="1"/>
    <col min="8991" max="8991" width="8.5703125" customWidth="1"/>
    <col min="9224" max="9224" width="18.85546875" customWidth="1"/>
    <col min="9225" max="9227" width="2" customWidth="1"/>
    <col min="9228" max="9228" width="8.7109375" bestFit="1" customWidth="1"/>
    <col min="9229" max="9229" width="7" bestFit="1" customWidth="1"/>
    <col min="9230" max="9230" width="8.7109375" bestFit="1" customWidth="1"/>
    <col min="9231" max="9231" width="7" bestFit="1" customWidth="1"/>
    <col min="9232" max="9232" width="8.7109375" bestFit="1" customWidth="1"/>
    <col min="9233" max="9236" width="8.7109375" customWidth="1"/>
    <col min="9237" max="9237" width="7" bestFit="1" customWidth="1"/>
    <col min="9238" max="9238" width="8.7109375" bestFit="1" customWidth="1"/>
    <col min="9239" max="9239" width="7" bestFit="1" customWidth="1"/>
    <col min="9240" max="9240" width="8.7109375" bestFit="1" customWidth="1"/>
    <col min="9241" max="9241" width="7" bestFit="1" customWidth="1"/>
    <col min="9242" max="9242" width="8.7109375" bestFit="1" customWidth="1"/>
    <col min="9243" max="9243" width="7" bestFit="1" customWidth="1"/>
    <col min="9244" max="9244" width="2.85546875" customWidth="1"/>
    <col min="9245" max="9245" width="5.85546875" customWidth="1"/>
    <col min="9246" max="9246" width="6.7109375" bestFit="1" customWidth="1"/>
    <col min="9247" max="9247" width="8.5703125" customWidth="1"/>
    <col min="9480" max="9480" width="18.85546875" customWidth="1"/>
    <col min="9481" max="9483" width="2" customWidth="1"/>
    <col min="9484" max="9484" width="8.7109375" bestFit="1" customWidth="1"/>
    <col min="9485" max="9485" width="7" bestFit="1" customWidth="1"/>
    <col min="9486" max="9486" width="8.7109375" bestFit="1" customWidth="1"/>
    <col min="9487" max="9487" width="7" bestFit="1" customWidth="1"/>
    <col min="9488" max="9488" width="8.7109375" bestFit="1" customWidth="1"/>
    <col min="9489" max="9492" width="8.7109375" customWidth="1"/>
    <col min="9493" max="9493" width="7" bestFit="1" customWidth="1"/>
    <col min="9494" max="9494" width="8.7109375" bestFit="1" customWidth="1"/>
    <col min="9495" max="9495" width="7" bestFit="1" customWidth="1"/>
    <col min="9496" max="9496" width="8.7109375" bestFit="1" customWidth="1"/>
    <col min="9497" max="9497" width="7" bestFit="1" customWidth="1"/>
    <col min="9498" max="9498" width="8.7109375" bestFit="1" customWidth="1"/>
    <col min="9499" max="9499" width="7" bestFit="1" customWidth="1"/>
    <col min="9500" max="9500" width="2.85546875" customWidth="1"/>
    <col min="9501" max="9501" width="5.85546875" customWidth="1"/>
    <col min="9502" max="9502" width="6.7109375" bestFit="1" customWidth="1"/>
    <col min="9503" max="9503" width="8.5703125" customWidth="1"/>
    <col min="9736" max="9736" width="18.85546875" customWidth="1"/>
    <col min="9737" max="9739" width="2" customWidth="1"/>
    <col min="9740" max="9740" width="8.7109375" bestFit="1" customWidth="1"/>
    <col min="9741" max="9741" width="7" bestFit="1" customWidth="1"/>
    <col min="9742" max="9742" width="8.7109375" bestFit="1" customWidth="1"/>
    <col min="9743" max="9743" width="7" bestFit="1" customWidth="1"/>
    <col min="9744" max="9744" width="8.7109375" bestFit="1" customWidth="1"/>
    <col min="9745" max="9748" width="8.7109375" customWidth="1"/>
    <col min="9749" max="9749" width="7" bestFit="1" customWidth="1"/>
    <col min="9750" max="9750" width="8.7109375" bestFit="1" customWidth="1"/>
    <col min="9751" max="9751" width="7" bestFit="1" customWidth="1"/>
    <col min="9752" max="9752" width="8.7109375" bestFit="1" customWidth="1"/>
    <col min="9753" max="9753" width="7" bestFit="1" customWidth="1"/>
    <col min="9754" max="9754" width="8.7109375" bestFit="1" customWidth="1"/>
    <col min="9755" max="9755" width="7" bestFit="1" customWidth="1"/>
    <col min="9756" max="9756" width="2.85546875" customWidth="1"/>
    <col min="9757" max="9757" width="5.85546875" customWidth="1"/>
    <col min="9758" max="9758" width="6.7109375" bestFit="1" customWidth="1"/>
    <col min="9759" max="9759" width="8.5703125" customWidth="1"/>
    <col min="9992" max="9992" width="18.85546875" customWidth="1"/>
    <col min="9993" max="9995" width="2" customWidth="1"/>
    <col min="9996" max="9996" width="8.7109375" bestFit="1" customWidth="1"/>
    <col min="9997" max="9997" width="7" bestFit="1" customWidth="1"/>
    <col min="9998" max="9998" width="8.7109375" bestFit="1" customWidth="1"/>
    <col min="9999" max="9999" width="7" bestFit="1" customWidth="1"/>
    <col min="10000" max="10000" width="8.7109375" bestFit="1" customWidth="1"/>
    <col min="10001" max="10004" width="8.7109375" customWidth="1"/>
    <col min="10005" max="10005" width="7" bestFit="1" customWidth="1"/>
    <col min="10006" max="10006" width="8.7109375" bestFit="1" customWidth="1"/>
    <col min="10007" max="10007" width="7" bestFit="1" customWidth="1"/>
    <col min="10008" max="10008" width="8.7109375" bestFit="1" customWidth="1"/>
    <col min="10009" max="10009" width="7" bestFit="1" customWidth="1"/>
    <col min="10010" max="10010" width="8.7109375" bestFit="1" customWidth="1"/>
    <col min="10011" max="10011" width="7" bestFit="1" customWidth="1"/>
    <col min="10012" max="10012" width="2.85546875" customWidth="1"/>
    <col min="10013" max="10013" width="5.85546875" customWidth="1"/>
    <col min="10014" max="10014" width="6.7109375" bestFit="1" customWidth="1"/>
    <col min="10015" max="10015" width="8.5703125" customWidth="1"/>
    <col min="10248" max="10248" width="18.85546875" customWidth="1"/>
    <col min="10249" max="10251" width="2" customWidth="1"/>
    <col min="10252" max="10252" width="8.7109375" bestFit="1" customWidth="1"/>
    <col min="10253" max="10253" width="7" bestFit="1" customWidth="1"/>
    <col min="10254" max="10254" width="8.7109375" bestFit="1" customWidth="1"/>
    <col min="10255" max="10255" width="7" bestFit="1" customWidth="1"/>
    <col min="10256" max="10256" width="8.7109375" bestFit="1" customWidth="1"/>
    <col min="10257" max="10260" width="8.7109375" customWidth="1"/>
    <col min="10261" max="10261" width="7" bestFit="1" customWidth="1"/>
    <col min="10262" max="10262" width="8.7109375" bestFit="1" customWidth="1"/>
    <col min="10263" max="10263" width="7" bestFit="1" customWidth="1"/>
    <col min="10264" max="10264" width="8.7109375" bestFit="1" customWidth="1"/>
    <col min="10265" max="10265" width="7" bestFit="1" customWidth="1"/>
    <col min="10266" max="10266" width="8.7109375" bestFit="1" customWidth="1"/>
    <col min="10267" max="10267" width="7" bestFit="1" customWidth="1"/>
    <col min="10268" max="10268" width="2.85546875" customWidth="1"/>
    <col min="10269" max="10269" width="5.85546875" customWidth="1"/>
    <col min="10270" max="10270" width="6.7109375" bestFit="1" customWidth="1"/>
    <col min="10271" max="10271" width="8.5703125" customWidth="1"/>
    <col min="10504" max="10504" width="18.85546875" customWidth="1"/>
    <col min="10505" max="10507" width="2" customWidth="1"/>
    <col min="10508" max="10508" width="8.7109375" bestFit="1" customWidth="1"/>
    <col min="10509" max="10509" width="7" bestFit="1" customWidth="1"/>
    <col min="10510" max="10510" width="8.7109375" bestFit="1" customWidth="1"/>
    <col min="10511" max="10511" width="7" bestFit="1" customWidth="1"/>
    <col min="10512" max="10512" width="8.7109375" bestFit="1" customWidth="1"/>
    <col min="10513" max="10516" width="8.7109375" customWidth="1"/>
    <col min="10517" max="10517" width="7" bestFit="1" customWidth="1"/>
    <col min="10518" max="10518" width="8.7109375" bestFit="1" customWidth="1"/>
    <col min="10519" max="10519" width="7" bestFit="1" customWidth="1"/>
    <col min="10520" max="10520" width="8.7109375" bestFit="1" customWidth="1"/>
    <col min="10521" max="10521" width="7" bestFit="1" customWidth="1"/>
    <col min="10522" max="10522" width="8.7109375" bestFit="1" customWidth="1"/>
    <col min="10523" max="10523" width="7" bestFit="1" customWidth="1"/>
    <col min="10524" max="10524" width="2.85546875" customWidth="1"/>
    <col min="10525" max="10525" width="5.85546875" customWidth="1"/>
    <col min="10526" max="10526" width="6.7109375" bestFit="1" customWidth="1"/>
    <col min="10527" max="10527" width="8.5703125" customWidth="1"/>
    <col min="10760" max="10760" width="18.85546875" customWidth="1"/>
    <col min="10761" max="10763" width="2" customWidth="1"/>
    <col min="10764" max="10764" width="8.7109375" bestFit="1" customWidth="1"/>
    <col min="10765" max="10765" width="7" bestFit="1" customWidth="1"/>
    <col min="10766" max="10766" width="8.7109375" bestFit="1" customWidth="1"/>
    <col min="10767" max="10767" width="7" bestFit="1" customWidth="1"/>
    <col min="10768" max="10768" width="8.7109375" bestFit="1" customWidth="1"/>
    <col min="10769" max="10772" width="8.7109375" customWidth="1"/>
    <col min="10773" max="10773" width="7" bestFit="1" customWidth="1"/>
    <col min="10774" max="10774" width="8.7109375" bestFit="1" customWidth="1"/>
    <col min="10775" max="10775" width="7" bestFit="1" customWidth="1"/>
    <col min="10776" max="10776" width="8.7109375" bestFit="1" customWidth="1"/>
    <col min="10777" max="10777" width="7" bestFit="1" customWidth="1"/>
    <col min="10778" max="10778" width="8.7109375" bestFit="1" customWidth="1"/>
    <col min="10779" max="10779" width="7" bestFit="1" customWidth="1"/>
    <col min="10780" max="10780" width="2.85546875" customWidth="1"/>
    <col min="10781" max="10781" width="5.85546875" customWidth="1"/>
    <col min="10782" max="10782" width="6.7109375" bestFit="1" customWidth="1"/>
    <col min="10783" max="10783" width="8.5703125" customWidth="1"/>
    <col min="11016" max="11016" width="18.85546875" customWidth="1"/>
    <col min="11017" max="11019" width="2" customWidth="1"/>
    <col min="11020" max="11020" width="8.7109375" bestFit="1" customWidth="1"/>
    <col min="11021" max="11021" width="7" bestFit="1" customWidth="1"/>
    <col min="11022" max="11022" width="8.7109375" bestFit="1" customWidth="1"/>
    <col min="11023" max="11023" width="7" bestFit="1" customWidth="1"/>
    <col min="11024" max="11024" width="8.7109375" bestFit="1" customWidth="1"/>
    <col min="11025" max="11028" width="8.7109375" customWidth="1"/>
    <col min="11029" max="11029" width="7" bestFit="1" customWidth="1"/>
    <col min="11030" max="11030" width="8.7109375" bestFit="1" customWidth="1"/>
    <col min="11031" max="11031" width="7" bestFit="1" customWidth="1"/>
    <col min="11032" max="11032" width="8.7109375" bestFit="1" customWidth="1"/>
    <col min="11033" max="11033" width="7" bestFit="1" customWidth="1"/>
    <col min="11034" max="11034" width="8.7109375" bestFit="1" customWidth="1"/>
    <col min="11035" max="11035" width="7" bestFit="1" customWidth="1"/>
    <col min="11036" max="11036" width="2.85546875" customWidth="1"/>
    <col min="11037" max="11037" width="5.85546875" customWidth="1"/>
    <col min="11038" max="11038" width="6.7109375" bestFit="1" customWidth="1"/>
    <col min="11039" max="11039" width="8.5703125" customWidth="1"/>
    <col min="11272" max="11272" width="18.85546875" customWidth="1"/>
    <col min="11273" max="11275" width="2" customWidth="1"/>
    <col min="11276" max="11276" width="8.7109375" bestFit="1" customWidth="1"/>
    <col min="11277" max="11277" width="7" bestFit="1" customWidth="1"/>
    <col min="11278" max="11278" width="8.7109375" bestFit="1" customWidth="1"/>
    <col min="11279" max="11279" width="7" bestFit="1" customWidth="1"/>
    <col min="11280" max="11280" width="8.7109375" bestFit="1" customWidth="1"/>
    <col min="11281" max="11284" width="8.7109375" customWidth="1"/>
    <col min="11285" max="11285" width="7" bestFit="1" customWidth="1"/>
    <col min="11286" max="11286" width="8.7109375" bestFit="1" customWidth="1"/>
    <col min="11287" max="11287" width="7" bestFit="1" customWidth="1"/>
    <col min="11288" max="11288" width="8.7109375" bestFit="1" customWidth="1"/>
    <col min="11289" max="11289" width="7" bestFit="1" customWidth="1"/>
    <col min="11290" max="11290" width="8.7109375" bestFit="1" customWidth="1"/>
    <col min="11291" max="11291" width="7" bestFit="1" customWidth="1"/>
    <col min="11292" max="11292" width="2.85546875" customWidth="1"/>
    <col min="11293" max="11293" width="5.85546875" customWidth="1"/>
    <col min="11294" max="11294" width="6.7109375" bestFit="1" customWidth="1"/>
    <col min="11295" max="11295" width="8.5703125" customWidth="1"/>
    <col min="11528" max="11528" width="18.85546875" customWidth="1"/>
    <col min="11529" max="11531" width="2" customWidth="1"/>
    <col min="11532" max="11532" width="8.7109375" bestFit="1" customWidth="1"/>
    <col min="11533" max="11533" width="7" bestFit="1" customWidth="1"/>
    <col min="11534" max="11534" width="8.7109375" bestFit="1" customWidth="1"/>
    <col min="11535" max="11535" width="7" bestFit="1" customWidth="1"/>
    <col min="11536" max="11536" width="8.7109375" bestFit="1" customWidth="1"/>
    <col min="11537" max="11540" width="8.7109375" customWidth="1"/>
    <col min="11541" max="11541" width="7" bestFit="1" customWidth="1"/>
    <col min="11542" max="11542" width="8.7109375" bestFit="1" customWidth="1"/>
    <col min="11543" max="11543" width="7" bestFit="1" customWidth="1"/>
    <col min="11544" max="11544" width="8.7109375" bestFit="1" customWidth="1"/>
    <col min="11545" max="11545" width="7" bestFit="1" customWidth="1"/>
    <col min="11546" max="11546" width="8.7109375" bestFit="1" customWidth="1"/>
    <col min="11547" max="11547" width="7" bestFit="1" customWidth="1"/>
    <col min="11548" max="11548" width="2.85546875" customWidth="1"/>
    <col min="11549" max="11549" width="5.85546875" customWidth="1"/>
    <col min="11550" max="11550" width="6.7109375" bestFit="1" customWidth="1"/>
    <col min="11551" max="11551" width="8.5703125" customWidth="1"/>
    <col min="11784" max="11784" width="18.85546875" customWidth="1"/>
    <col min="11785" max="11787" width="2" customWidth="1"/>
    <col min="11788" max="11788" width="8.7109375" bestFit="1" customWidth="1"/>
    <col min="11789" max="11789" width="7" bestFit="1" customWidth="1"/>
    <col min="11790" max="11790" width="8.7109375" bestFit="1" customWidth="1"/>
    <col min="11791" max="11791" width="7" bestFit="1" customWidth="1"/>
    <col min="11792" max="11792" width="8.7109375" bestFit="1" customWidth="1"/>
    <col min="11793" max="11796" width="8.7109375" customWidth="1"/>
    <col min="11797" max="11797" width="7" bestFit="1" customWidth="1"/>
    <col min="11798" max="11798" width="8.7109375" bestFit="1" customWidth="1"/>
    <col min="11799" max="11799" width="7" bestFit="1" customWidth="1"/>
    <col min="11800" max="11800" width="8.7109375" bestFit="1" customWidth="1"/>
    <col min="11801" max="11801" width="7" bestFit="1" customWidth="1"/>
    <col min="11802" max="11802" width="8.7109375" bestFit="1" customWidth="1"/>
    <col min="11803" max="11803" width="7" bestFit="1" customWidth="1"/>
    <col min="11804" max="11804" width="2.85546875" customWidth="1"/>
    <col min="11805" max="11805" width="5.85546875" customWidth="1"/>
    <col min="11806" max="11806" width="6.7109375" bestFit="1" customWidth="1"/>
    <col min="11807" max="11807" width="8.5703125" customWidth="1"/>
    <col min="12040" max="12040" width="18.85546875" customWidth="1"/>
    <col min="12041" max="12043" width="2" customWidth="1"/>
    <col min="12044" max="12044" width="8.7109375" bestFit="1" customWidth="1"/>
    <col min="12045" max="12045" width="7" bestFit="1" customWidth="1"/>
    <col min="12046" max="12046" width="8.7109375" bestFit="1" customWidth="1"/>
    <col min="12047" max="12047" width="7" bestFit="1" customWidth="1"/>
    <col min="12048" max="12048" width="8.7109375" bestFit="1" customWidth="1"/>
    <col min="12049" max="12052" width="8.7109375" customWidth="1"/>
    <col min="12053" max="12053" width="7" bestFit="1" customWidth="1"/>
    <col min="12054" max="12054" width="8.7109375" bestFit="1" customWidth="1"/>
    <col min="12055" max="12055" width="7" bestFit="1" customWidth="1"/>
    <col min="12056" max="12056" width="8.7109375" bestFit="1" customWidth="1"/>
    <col min="12057" max="12057" width="7" bestFit="1" customWidth="1"/>
    <col min="12058" max="12058" width="8.7109375" bestFit="1" customWidth="1"/>
    <col min="12059" max="12059" width="7" bestFit="1" customWidth="1"/>
    <col min="12060" max="12060" width="2.85546875" customWidth="1"/>
    <col min="12061" max="12061" width="5.85546875" customWidth="1"/>
    <col min="12062" max="12062" width="6.7109375" bestFit="1" customWidth="1"/>
    <col min="12063" max="12063" width="8.5703125" customWidth="1"/>
    <col min="12296" max="12296" width="18.85546875" customWidth="1"/>
    <col min="12297" max="12299" width="2" customWidth="1"/>
    <col min="12300" max="12300" width="8.7109375" bestFit="1" customWidth="1"/>
    <col min="12301" max="12301" width="7" bestFit="1" customWidth="1"/>
    <col min="12302" max="12302" width="8.7109375" bestFit="1" customWidth="1"/>
    <col min="12303" max="12303" width="7" bestFit="1" customWidth="1"/>
    <col min="12304" max="12304" width="8.7109375" bestFit="1" customWidth="1"/>
    <col min="12305" max="12308" width="8.7109375" customWidth="1"/>
    <col min="12309" max="12309" width="7" bestFit="1" customWidth="1"/>
    <col min="12310" max="12310" width="8.7109375" bestFit="1" customWidth="1"/>
    <col min="12311" max="12311" width="7" bestFit="1" customWidth="1"/>
    <col min="12312" max="12312" width="8.7109375" bestFit="1" customWidth="1"/>
    <col min="12313" max="12313" width="7" bestFit="1" customWidth="1"/>
    <col min="12314" max="12314" width="8.7109375" bestFit="1" customWidth="1"/>
    <col min="12315" max="12315" width="7" bestFit="1" customWidth="1"/>
    <col min="12316" max="12316" width="2.85546875" customWidth="1"/>
    <col min="12317" max="12317" width="5.85546875" customWidth="1"/>
    <col min="12318" max="12318" width="6.7109375" bestFit="1" customWidth="1"/>
    <col min="12319" max="12319" width="8.5703125" customWidth="1"/>
    <col min="12552" max="12552" width="18.85546875" customWidth="1"/>
    <col min="12553" max="12555" width="2" customWidth="1"/>
    <col min="12556" max="12556" width="8.7109375" bestFit="1" customWidth="1"/>
    <col min="12557" max="12557" width="7" bestFit="1" customWidth="1"/>
    <col min="12558" max="12558" width="8.7109375" bestFit="1" customWidth="1"/>
    <col min="12559" max="12559" width="7" bestFit="1" customWidth="1"/>
    <col min="12560" max="12560" width="8.7109375" bestFit="1" customWidth="1"/>
    <col min="12561" max="12564" width="8.7109375" customWidth="1"/>
    <col min="12565" max="12565" width="7" bestFit="1" customWidth="1"/>
    <col min="12566" max="12566" width="8.7109375" bestFit="1" customWidth="1"/>
    <col min="12567" max="12567" width="7" bestFit="1" customWidth="1"/>
    <col min="12568" max="12568" width="8.7109375" bestFit="1" customWidth="1"/>
    <col min="12569" max="12569" width="7" bestFit="1" customWidth="1"/>
    <col min="12570" max="12570" width="8.7109375" bestFit="1" customWidth="1"/>
    <col min="12571" max="12571" width="7" bestFit="1" customWidth="1"/>
    <col min="12572" max="12572" width="2.85546875" customWidth="1"/>
    <col min="12573" max="12573" width="5.85546875" customWidth="1"/>
    <col min="12574" max="12574" width="6.7109375" bestFit="1" customWidth="1"/>
    <col min="12575" max="12575" width="8.5703125" customWidth="1"/>
    <col min="12808" max="12808" width="18.85546875" customWidth="1"/>
    <col min="12809" max="12811" width="2" customWidth="1"/>
    <col min="12812" max="12812" width="8.7109375" bestFit="1" customWidth="1"/>
    <col min="12813" max="12813" width="7" bestFit="1" customWidth="1"/>
    <col min="12814" max="12814" width="8.7109375" bestFit="1" customWidth="1"/>
    <col min="12815" max="12815" width="7" bestFit="1" customWidth="1"/>
    <col min="12816" max="12816" width="8.7109375" bestFit="1" customWidth="1"/>
    <col min="12817" max="12820" width="8.7109375" customWidth="1"/>
    <col min="12821" max="12821" width="7" bestFit="1" customWidth="1"/>
    <col min="12822" max="12822" width="8.7109375" bestFit="1" customWidth="1"/>
    <col min="12823" max="12823" width="7" bestFit="1" customWidth="1"/>
    <col min="12824" max="12824" width="8.7109375" bestFit="1" customWidth="1"/>
    <col min="12825" max="12825" width="7" bestFit="1" customWidth="1"/>
    <col min="12826" max="12826" width="8.7109375" bestFit="1" customWidth="1"/>
    <col min="12827" max="12827" width="7" bestFit="1" customWidth="1"/>
    <col min="12828" max="12828" width="2.85546875" customWidth="1"/>
    <col min="12829" max="12829" width="5.85546875" customWidth="1"/>
    <col min="12830" max="12830" width="6.7109375" bestFit="1" customWidth="1"/>
    <col min="12831" max="12831" width="8.5703125" customWidth="1"/>
    <col min="13064" max="13064" width="18.85546875" customWidth="1"/>
    <col min="13065" max="13067" width="2" customWidth="1"/>
    <col min="13068" max="13068" width="8.7109375" bestFit="1" customWidth="1"/>
    <col min="13069" max="13069" width="7" bestFit="1" customWidth="1"/>
    <col min="13070" max="13070" width="8.7109375" bestFit="1" customWidth="1"/>
    <col min="13071" max="13071" width="7" bestFit="1" customWidth="1"/>
    <col min="13072" max="13072" width="8.7109375" bestFit="1" customWidth="1"/>
    <col min="13073" max="13076" width="8.7109375" customWidth="1"/>
    <col min="13077" max="13077" width="7" bestFit="1" customWidth="1"/>
    <col min="13078" max="13078" width="8.7109375" bestFit="1" customWidth="1"/>
    <col min="13079" max="13079" width="7" bestFit="1" customWidth="1"/>
    <col min="13080" max="13080" width="8.7109375" bestFit="1" customWidth="1"/>
    <col min="13081" max="13081" width="7" bestFit="1" customWidth="1"/>
    <col min="13082" max="13082" width="8.7109375" bestFit="1" customWidth="1"/>
    <col min="13083" max="13083" width="7" bestFit="1" customWidth="1"/>
    <col min="13084" max="13084" width="2.85546875" customWidth="1"/>
    <col min="13085" max="13085" width="5.85546875" customWidth="1"/>
    <col min="13086" max="13086" width="6.7109375" bestFit="1" customWidth="1"/>
    <col min="13087" max="13087" width="8.5703125" customWidth="1"/>
    <col min="13320" max="13320" width="18.85546875" customWidth="1"/>
    <col min="13321" max="13323" width="2" customWidth="1"/>
    <col min="13324" max="13324" width="8.7109375" bestFit="1" customWidth="1"/>
    <col min="13325" max="13325" width="7" bestFit="1" customWidth="1"/>
    <col min="13326" max="13326" width="8.7109375" bestFit="1" customWidth="1"/>
    <col min="13327" max="13327" width="7" bestFit="1" customWidth="1"/>
    <col min="13328" max="13328" width="8.7109375" bestFit="1" customWidth="1"/>
    <col min="13329" max="13332" width="8.7109375" customWidth="1"/>
    <col min="13333" max="13333" width="7" bestFit="1" customWidth="1"/>
    <col min="13334" max="13334" width="8.7109375" bestFit="1" customWidth="1"/>
    <col min="13335" max="13335" width="7" bestFit="1" customWidth="1"/>
    <col min="13336" max="13336" width="8.7109375" bestFit="1" customWidth="1"/>
    <col min="13337" max="13337" width="7" bestFit="1" customWidth="1"/>
    <col min="13338" max="13338" width="8.7109375" bestFit="1" customWidth="1"/>
    <col min="13339" max="13339" width="7" bestFit="1" customWidth="1"/>
    <col min="13340" max="13340" width="2.85546875" customWidth="1"/>
    <col min="13341" max="13341" width="5.85546875" customWidth="1"/>
    <col min="13342" max="13342" width="6.7109375" bestFit="1" customWidth="1"/>
    <col min="13343" max="13343" width="8.5703125" customWidth="1"/>
    <col min="13576" max="13576" width="18.85546875" customWidth="1"/>
    <col min="13577" max="13579" width="2" customWidth="1"/>
    <col min="13580" max="13580" width="8.7109375" bestFit="1" customWidth="1"/>
    <col min="13581" max="13581" width="7" bestFit="1" customWidth="1"/>
    <col min="13582" max="13582" width="8.7109375" bestFit="1" customWidth="1"/>
    <col min="13583" max="13583" width="7" bestFit="1" customWidth="1"/>
    <col min="13584" max="13584" width="8.7109375" bestFit="1" customWidth="1"/>
    <col min="13585" max="13588" width="8.7109375" customWidth="1"/>
    <col min="13589" max="13589" width="7" bestFit="1" customWidth="1"/>
    <col min="13590" max="13590" width="8.7109375" bestFit="1" customWidth="1"/>
    <col min="13591" max="13591" width="7" bestFit="1" customWidth="1"/>
    <col min="13592" max="13592" width="8.7109375" bestFit="1" customWidth="1"/>
    <col min="13593" max="13593" width="7" bestFit="1" customWidth="1"/>
    <col min="13594" max="13594" width="8.7109375" bestFit="1" customWidth="1"/>
    <col min="13595" max="13595" width="7" bestFit="1" customWidth="1"/>
    <col min="13596" max="13596" width="2.85546875" customWidth="1"/>
    <col min="13597" max="13597" width="5.85546875" customWidth="1"/>
    <col min="13598" max="13598" width="6.7109375" bestFit="1" customWidth="1"/>
    <col min="13599" max="13599" width="8.5703125" customWidth="1"/>
    <col min="13832" max="13832" width="18.85546875" customWidth="1"/>
    <col min="13833" max="13835" width="2" customWidth="1"/>
    <col min="13836" max="13836" width="8.7109375" bestFit="1" customWidth="1"/>
    <col min="13837" max="13837" width="7" bestFit="1" customWidth="1"/>
    <col min="13838" max="13838" width="8.7109375" bestFit="1" customWidth="1"/>
    <col min="13839" max="13839" width="7" bestFit="1" customWidth="1"/>
    <col min="13840" max="13840" width="8.7109375" bestFit="1" customWidth="1"/>
    <col min="13841" max="13844" width="8.7109375" customWidth="1"/>
    <col min="13845" max="13845" width="7" bestFit="1" customWidth="1"/>
    <col min="13846" max="13846" width="8.7109375" bestFit="1" customWidth="1"/>
    <col min="13847" max="13847" width="7" bestFit="1" customWidth="1"/>
    <col min="13848" max="13848" width="8.7109375" bestFit="1" customWidth="1"/>
    <col min="13849" max="13849" width="7" bestFit="1" customWidth="1"/>
    <col min="13850" max="13850" width="8.7109375" bestFit="1" customWidth="1"/>
    <col min="13851" max="13851" width="7" bestFit="1" customWidth="1"/>
    <col min="13852" max="13852" width="2.85546875" customWidth="1"/>
    <col min="13853" max="13853" width="5.85546875" customWidth="1"/>
    <col min="13854" max="13854" width="6.7109375" bestFit="1" customWidth="1"/>
    <col min="13855" max="13855" width="8.5703125" customWidth="1"/>
    <col min="14088" max="14088" width="18.85546875" customWidth="1"/>
    <col min="14089" max="14091" width="2" customWidth="1"/>
    <col min="14092" max="14092" width="8.7109375" bestFit="1" customWidth="1"/>
    <col min="14093" max="14093" width="7" bestFit="1" customWidth="1"/>
    <col min="14094" max="14094" width="8.7109375" bestFit="1" customWidth="1"/>
    <col min="14095" max="14095" width="7" bestFit="1" customWidth="1"/>
    <col min="14096" max="14096" width="8.7109375" bestFit="1" customWidth="1"/>
    <col min="14097" max="14100" width="8.7109375" customWidth="1"/>
    <col min="14101" max="14101" width="7" bestFit="1" customWidth="1"/>
    <col min="14102" max="14102" width="8.7109375" bestFit="1" customWidth="1"/>
    <col min="14103" max="14103" width="7" bestFit="1" customWidth="1"/>
    <col min="14104" max="14104" width="8.7109375" bestFit="1" customWidth="1"/>
    <col min="14105" max="14105" width="7" bestFit="1" customWidth="1"/>
    <col min="14106" max="14106" width="8.7109375" bestFit="1" customWidth="1"/>
    <col min="14107" max="14107" width="7" bestFit="1" customWidth="1"/>
    <col min="14108" max="14108" width="2.85546875" customWidth="1"/>
    <col min="14109" max="14109" width="5.85546875" customWidth="1"/>
    <col min="14110" max="14110" width="6.7109375" bestFit="1" customWidth="1"/>
    <col min="14111" max="14111" width="8.5703125" customWidth="1"/>
    <col min="14344" max="14344" width="18.85546875" customWidth="1"/>
    <col min="14345" max="14347" width="2" customWidth="1"/>
    <col min="14348" max="14348" width="8.7109375" bestFit="1" customWidth="1"/>
    <col min="14349" max="14349" width="7" bestFit="1" customWidth="1"/>
    <col min="14350" max="14350" width="8.7109375" bestFit="1" customWidth="1"/>
    <col min="14351" max="14351" width="7" bestFit="1" customWidth="1"/>
    <col min="14352" max="14352" width="8.7109375" bestFit="1" customWidth="1"/>
    <col min="14353" max="14356" width="8.7109375" customWidth="1"/>
    <col min="14357" max="14357" width="7" bestFit="1" customWidth="1"/>
    <col min="14358" max="14358" width="8.7109375" bestFit="1" customWidth="1"/>
    <col min="14359" max="14359" width="7" bestFit="1" customWidth="1"/>
    <col min="14360" max="14360" width="8.7109375" bestFit="1" customWidth="1"/>
    <col min="14361" max="14361" width="7" bestFit="1" customWidth="1"/>
    <col min="14362" max="14362" width="8.7109375" bestFit="1" customWidth="1"/>
    <col min="14363" max="14363" width="7" bestFit="1" customWidth="1"/>
    <col min="14364" max="14364" width="2.85546875" customWidth="1"/>
    <col min="14365" max="14365" width="5.85546875" customWidth="1"/>
    <col min="14366" max="14366" width="6.7109375" bestFit="1" customWidth="1"/>
    <col min="14367" max="14367" width="8.5703125" customWidth="1"/>
    <col min="14600" max="14600" width="18.85546875" customWidth="1"/>
    <col min="14601" max="14603" width="2" customWidth="1"/>
    <col min="14604" max="14604" width="8.7109375" bestFit="1" customWidth="1"/>
    <col min="14605" max="14605" width="7" bestFit="1" customWidth="1"/>
    <col min="14606" max="14606" width="8.7109375" bestFit="1" customWidth="1"/>
    <col min="14607" max="14607" width="7" bestFit="1" customWidth="1"/>
    <col min="14608" max="14608" width="8.7109375" bestFit="1" customWidth="1"/>
    <col min="14609" max="14612" width="8.7109375" customWidth="1"/>
    <col min="14613" max="14613" width="7" bestFit="1" customWidth="1"/>
    <col min="14614" max="14614" width="8.7109375" bestFit="1" customWidth="1"/>
    <col min="14615" max="14615" width="7" bestFit="1" customWidth="1"/>
    <col min="14616" max="14616" width="8.7109375" bestFit="1" customWidth="1"/>
    <col min="14617" max="14617" width="7" bestFit="1" customWidth="1"/>
    <col min="14618" max="14618" width="8.7109375" bestFit="1" customWidth="1"/>
    <col min="14619" max="14619" width="7" bestFit="1" customWidth="1"/>
    <col min="14620" max="14620" width="2.85546875" customWidth="1"/>
    <col min="14621" max="14621" width="5.85546875" customWidth="1"/>
    <col min="14622" max="14622" width="6.7109375" bestFit="1" customWidth="1"/>
    <col min="14623" max="14623" width="8.5703125" customWidth="1"/>
    <col min="14856" max="14856" width="18.85546875" customWidth="1"/>
    <col min="14857" max="14859" width="2" customWidth="1"/>
    <col min="14860" max="14860" width="8.7109375" bestFit="1" customWidth="1"/>
    <col min="14861" max="14861" width="7" bestFit="1" customWidth="1"/>
    <col min="14862" max="14862" width="8.7109375" bestFit="1" customWidth="1"/>
    <col min="14863" max="14863" width="7" bestFit="1" customWidth="1"/>
    <col min="14864" max="14864" width="8.7109375" bestFit="1" customWidth="1"/>
    <col min="14865" max="14868" width="8.7109375" customWidth="1"/>
    <col min="14869" max="14869" width="7" bestFit="1" customWidth="1"/>
    <col min="14870" max="14870" width="8.7109375" bestFit="1" customWidth="1"/>
    <col min="14871" max="14871" width="7" bestFit="1" customWidth="1"/>
    <col min="14872" max="14872" width="8.7109375" bestFit="1" customWidth="1"/>
    <col min="14873" max="14873" width="7" bestFit="1" customWidth="1"/>
    <col min="14874" max="14874" width="8.7109375" bestFit="1" customWidth="1"/>
    <col min="14875" max="14875" width="7" bestFit="1" customWidth="1"/>
    <col min="14876" max="14876" width="2.85546875" customWidth="1"/>
    <col min="14877" max="14877" width="5.85546875" customWidth="1"/>
    <col min="14878" max="14878" width="6.7109375" bestFit="1" customWidth="1"/>
    <col min="14879" max="14879" width="8.5703125" customWidth="1"/>
    <col min="15112" max="15112" width="18.85546875" customWidth="1"/>
    <col min="15113" max="15115" width="2" customWidth="1"/>
    <col min="15116" max="15116" width="8.7109375" bestFit="1" customWidth="1"/>
    <col min="15117" max="15117" width="7" bestFit="1" customWidth="1"/>
    <col min="15118" max="15118" width="8.7109375" bestFit="1" customWidth="1"/>
    <col min="15119" max="15119" width="7" bestFit="1" customWidth="1"/>
    <col min="15120" max="15120" width="8.7109375" bestFit="1" customWidth="1"/>
    <col min="15121" max="15124" width="8.7109375" customWidth="1"/>
    <col min="15125" max="15125" width="7" bestFit="1" customWidth="1"/>
    <col min="15126" max="15126" width="8.7109375" bestFit="1" customWidth="1"/>
    <col min="15127" max="15127" width="7" bestFit="1" customWidth="1"/>
    <col min="15128" max="15128" width="8.7109375" bestFit="1" customWidth="1"/>
    <col min="15129" max="15129" width="7" bestFit="1" customWidth="1"/>
    <col min="15130" max="15130" width="8.7109375" bestFit="1" customWidth="1"/>
    <col min="15131" max="15131" width="7" bestFit="1" customWidth="1"/>
    <col min="15132" max="15132" width="2.85546875" customWidth="1"/>
    <col min="15133" max="15133" width="5.85546875" customWidth="1"/>
    <col min="15134" max="15134" width="6.7109375" bestFit="1" customWidth="1"/>
    <col min="15135" max="15135" width="8.5703125" customWidth="1"/>
    <col min="15368" max="15368" width="18.85546875" customWidth="1"/>
    <col min="15369" max="15371" width="2" customWidth="1"/>
    <col min="15372" max="15372" width="8.7109375" bestFit="1" customWidth="1"/>
    <col min="15373" max="15373" width="7" bestFit="1" customWidth="1"/>
    <col min="15374" max="15374" width="8.7109375" bestFit="1" customWidth="1"/>
    <col min="15375" max="15375" width="7" bestFit="1" customWidth="1"/>
    <col min="15376" max="15376" width="8.7109375" bestFit="1" customWidth="1"/>
    <col min="15377" max="15380" width="8.7109375" customWidth="1"/>
    <col min="15381" max="15381" width="7" bestFit="1" customWidth="1"/>
    <col min="15382" max="15382" width="8.7109375" bestFit="1" customWidth="1"/>
    <col min="15383" max="15383" width="7" bestFit="1" customWidth="1"/>
    <col min="15384" max="15384" width="8.7109375" bestFit="1" customWidth="1"/>
    <col min="15385" max="15385" width="7" bestFit="1" customWidth="1"/>
    <col min="15386" max="15386" width="8.7109375" bestFit="1" customWidth="1"/>
    <col min="15387" max="15387" width="7" bestFit="1" customWidth="1"/>
    <col min="15388" max="15388" width="2.85546875" customWidth="1"/>
    <col min="15389" max="15389" width="5.85546875" customWidth="1"/>
    <col min="15390" max="15390" width="6.7109375" bestFit="1" customWidth="1"/>
    <col min="15391" max="15391" width="8.5703125" customWidth="1"/>
    <col min="15624" max="15624" width="18.85546875" customWidth="1"/>
    <col min="15625" max="15627" width="2" customWidth="1"/>
    <col min="15628" max="15628" width="8.7109375" bestFit="1" customWidth="1"/>
    <col min="15629" max="15629" width="7" bestFit="1" customWidth="1"/>
    <col min="15630" max="15630" width="8.7109375" bestFit="1" customWidth="1"/>
    <col min="15631" max="15631" width="7" bestFit="1" customWidth="1"/>
    <col min="15632" max="15632" width="8.7109375" bestFit="1" customWidth="1"/>
    <col min="15633" max="15636" width="8.7109375" customWidth="1"/>
    <col min="15637" max="15637" width="7" bestFit="1" customWidth="1"/>
    <col min="15638" max="15638" width="8.7109375" bestFit="1" customWidth="1"/>
    <col min="15639" max="15639" width="7" bestFit="1" customWidth="1"/>
    <col min="15640" max="15640" width="8.7109375" bestFit="1" customWidth="1"/>
    <col min="15641" max="15641" width="7" bestFit="1" customWidth="1"/>
    <col min="15642" max="15642" width="8.7109375" bestFit="1" customWidth="1"/>
    <col min="15643" max="15643" width="7" bestFit="1" customWidth="1"/>
    <col min="15644" max="15644" width="2.85546875" customWidth="1"/>
    <col min="15645" max="15645" width="5.85546875" customWidth="1"/>
    <col min="15646" max="15646" width="6.7109375" bestFit="1" customWidth="1"/>
    <col min="15647" max="15647" width="8.5703125" customWidth="1"/>
    <col min="15880" max="15880" width="18.85546875" customWidth="1"/>
    <col min="15881" max="15883" width="2" customWidth="1"/>
    <col min="15884" max="15884" width="8.7109375" bestFit="1" customWidth="1"/>
    <col min="15885" max="15885" width="7" bestFit="1" customWidth="1"/>
    <col min="15886" max="15886" width="8.7109375" bestFit="1" customWidth="1"/>
    <col min="15887" max="15887" width="7" bestFit="1" customWidth="1"/>
    <col min="15888" max="15888" width="8.7109375" bestFit="1" customWidth="1"/>
    <col min="15889" max="15892" width="8.7109375" customWidth="1"/>
    <col min="15893" max="15893" width="7" bestFit="1" customWidth="1"/>
    <col min="15894" max="15894" width="8.7109375" bestFit="1" customWidth="1"/>
    <col min="15895" max="15895" width="7" bestFit="1" customWidth="1"/>
    <col min="15896" max="15896" width="8.7109375" bestFit="1" customWidth="1"/>
    <col min="15897" max="15897" width="7" bestFit="1" customWidth="1"/>
    <col min="15898" max="15898" width="8.7109375" bestFit="1" customWidth="1"/>
    <col min="15899" max="15899" width="7" bestFit="1" customWidth="1"/>
    <col min="15900" max="15900" width="2.85546875" customWidth="1"/>
    <col min="15901" max="15901" width="5.85546875" customWidth="1"/>
    <col min="15902" max="15902" width="6.7109375" bestFit="1" customWidth="1"/>
    <col min="15903" max="15903" width="8.5703125" customWidth="1"/>
    <col min="16136" max="16136" width="18.85546875" customWidth="1"/>
    <col min="16137" max="16139" width="2" customWidth="1"/>
    <col min="16140" max="16140" width="8.7109375" bestFit="1" customWidth="1"/>
    <col min="16141" max="16141" width="7" bestFit="1" customWidth="1"/>
    <col min="16142" max="16142" width="8.7109375" bestFit="1" customWidth="1"/>
    <col min="16143" max="16143" width="7" bestFit="1" customWidth="1"/>
    <col min="16144" max="16144" width="8.7109375" bestFit="1" customWidth="1"/>
    <col min="16145" max="16148" width="8.7109375" customWidth="1"/>
    <col min="16149" max="16149" width="7" bestFit="1" customWidth="1"/>
    <col min="16150" max="16150" width="8.7109375" bestFit="1" customWidth="1"/>
    <col min="16151" max="16151" width="7" bestFit="1" customWidth="1"/>
    <col min="16152" max="16152" width="8.7109375" bestFit="1" customWidth="1"/>
    <col min="16153" max="16153" width="7" bestFit="1" customWidth="1"/>
    <col min="16154" max="16154" width="8.7109375" bestFit="1" customWidth="1"/>
    <col min="16155" max="16155" width="7" bestFit="1" customWidth="1"/>
    <col min="16156" max="16156" width="2.85546875" customWidth="1"/>
    <col min="16157" max="16157" width="5.85546875" customWidth="1"/>
    <col min="16158" max="16158" width="6.7109375" bestFit="1" customWidth="1"/>
    <col min="16159" max="16159" width="8.5703125" customWidth="1"/>
  </cols>
  <sheetData>
    <row r="1" spans="1:33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3" ht="21" thickBot="1">
      <c r="A2" s="2"/>
      <c r="B2" s="2"/>
      <c r="C2" s="62" t="s">
        <v>153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4"/>
      <c r="AF2" s="34"/>
      <c r="AG2" s="34"/>
    </row>
    <row r="3" spans="1:3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3">
      <c r="A4" s="2"/>
      <c r="B4" s="2"/>
      <c r="C4" s="65" t="s">
        <v>47</v>
      </c>
      <c r="D4" s="65" t="s">
        <v>48</v>
      </c>
      <c r="E4" s="65" t="s">
        <v>45</v>
      </c>
      <c r="F4" s="65" t="s">
        <v>46</v>
      </c>
      <c r="G4" s="65" t="s">
        <v>43</v>
      </c>
      <c r="H4" s="65" t="s">
        <v>44</v>
      </c>
      <c r="I4" s="65" t="s">
        <v>41</v>
      </c>
      <c r="J4" s="65" t="s">
        <v>42</v>
      </c>
      <c r="K4" s="65" t="s">
        <v>39</v>
      </c>
      <c r="L4" s="65" t="s">
        <v>40</v>
      </c>
      <c r="M4" s="65" t="s">
        <v>132</v>
      </c>
      <c r="N4" s="65" t="s">
        <v>131</v>
      </c>
      <c r="O4" s="65" t="s">
        <v>134</v>
      </c>
      <c r="P4" s="65" t="s">
        <v>133</v>
      </c>
      <c r="Q4" s="65" t="s">
        <v>136</v>
      </c>
      <c r="R4" s="65" t="s">
        <v>135</v>
      </c>
      <c r="S4" s="65" t="s">
        <v>138</v>
      </c>
      <c r="T4" s="65" t="s">
        <v>137</v>
      </c>
      <c r="U4" s="65" t="s">
        <v>140</v>
      </c>
      <c r="V4" s="65" t="s">
        <v>139</v>
      </c>
      <c r="W4" s="65" t="s">
        <v>141</v>
      </c>
      <c r="X4" s="65" t="s">
        <v>142</v>
      </c>
      <c r="Y4" s="65" t="s">
        <v>149</v>
      </c>
      <c r="Z4" s="65" t="s">
        <v>217</v>
      </c>
      <c r="AA4" s="65" t="s">
        <v>154</v>
      </c>
      <c r="AB4" s="2"/>
      <c r="AC4" s="59" t="s">
        <v>1</v>
      </c>
      <c r="AD4" s="59" t="s">
        <v>0</v>
      </c>
      <c r="AE4" s="59" t="s">
        <v>2</v>
      </c>
    </row>
    <row r="5" spans="1:33">
      <c r="A5" s="56" t="s">
        <v>299</v>
      </c>
      <c r="B5" s="2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4"/>
      <c r="AC5" s="59"/>
      <c r="AD5" s="59"/>
      <c r="AE5" s="59"/>
    </row>
    <row r="6" spans="1:33" ht="13.5" thickBot="1"/>
    <row r="7" spans="1:33" ht="13.5" thickBot="1">
      <c r="A7" s="21" t="s">
        <v>156</v>
      </c>
    </row>
    <row r="8" spans="1:33" ht="13.5" thickBot="1"/>
    <row r="9" spans="1:33" ht="13.5" thickBot="1">
      <c r="A9" s="30" t="s">
        <v>210</v>
      </c>
      <c r="B9" s="40"/>
      <c r="C9" s="47"/>
      <c r="D9" s="47"/>
      <c r="E9" s="47"/>
      <c r="F9" s="47"/>
      <c r="G9" s="47"/>
      <c r="H9" s="47"/>
      <c r="I9" s="47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48"/>
      <c r="AD9" s="49"/>
      <c r="AE9" s="19"/>
      <c r="AF9" s="14"/>
    </row>
    <row r="10" spans="1:33">
      <c r="A10" s="29" t="s">
        <v>157</v>
      </c>
      <c r="B10" s="40"/>
      <c r="C10" s="41"/>
      <c r="D10" s="41">
        <v>11</v>
      </c>
      <c r="E10" s="41"/>
      <c r="F10" s="41"/>
      <c r="G10" s="41"/>
      <c r="H10" s="41"/>
      <c r="I10" s="41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4"/>
      <c r="AC10" s="42">
        <f t="shared" ref="AC10" si="0">COUNT(C10:AA10)</f>
        <v>1</v>
      </c>
      <c r="AD10" s="43">
        <f t="shared" ref="AD10" si="1">SUM(C10:AA10)</f>
        <v>11</v>
      </c>
      <c r="AE10" s="13">
        <f t="shared" ref="AE10:AE42" si="2">AD10/$AD$80</f>
        <v>4.4000000000000003E-3</v>
      </c>
    </row>
    <row r="11" spans="1:33">
      <c r="A11" s="8" t="s">
        <v>158</v>
      </c>
      <c r="B11" s="40"/>
      <c r="C11" s="41"/>
      <c r="D11" s="41"/>
      <c r="E11" s="41"/>
      <c r="F11" s="41"/>
      <c r="G11" s="41"/>
      <c r="H11" s="41"/>
      <c r="I11" s="41"/>
      <c r="J11" s="23"/>
      <c r="K11" s="23"/>
      <c r="L11" s="23"/>
      <c r="M11" s="23"/>
      <c r="N11" s="23"/>
      <c r="O11" s="23">
        <v>9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4"/>
      <c r="AC11" s="42">
        <f t="shared" ref="AC11:AC30" si="3">COUNT(C11:AA11)</f>
        <v>1</v>
      </c>
      <c r="AD11" s="43">
        <f t="shared" ref="AD11:AD30" si="4">SUM(C11:AA11)</f>
        <v>9</v>
      </c>
      <c r="AE11" s="13">
        <f t="shared" si="2"/>
        <v>3.5999999999999999E-3</v>
      </c>
    </row>
    <row r="12" spans="1:33">
      <c r="A12" s="8" t="s">
        <v>159</v>
      </c>
      <c r="B12" s="40"/>
      <c r="C12" s="41"/>
      <c r="D12" s="41"/>
      <c r="E12" s="41">
        <v>10</v>
      </c>
      <c r="F12" s="41"/>
      <c r="G12" s="41"/>
      <c r="H12" s="41">
        <v>13</v>
      </c>
      <c r="I12" s="41"/>
      <c r="J12" s="23"/>
      <c r="K12" s="23"/>
      <c r="L12" s="23">
        <v>19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4"/>
      <c r="AC12" s="42">
        <f t="shared" si="3"/>
        <v>3</v>
      </c>
      <c r="AD12" s="43">
        <f t="shared" si="4"/>
        <v>42</v>
      </c>
      <c r="AE12" s="13">
        <f t="shared" si="2"/>
        <v>1.6799999999999999E-2</v>
      </c>
    </row>
    <row r="13" spans="1:33">
      <c r="A13" s="8" t="s">
        <v>160</v>
      </c>
      <c r="B13" s="40"/>
      <c r="C13" s="41"/>
      <c r="D13" s="41"/>
      <c r="E13" s="41"/>
      <c r="F13" s="41">
        <v>13</v>
      </c>
      <c r="G13" s="41"/>
      <c r="H13" s="41"/>
      <c r="I13" s="41"/>
      <c r="J13" s="23"/>
      <c r="K13" s="23"/>
      <c r="L13" s="23"/>
      <c r="M13" s="23">
        <v>11</v>
      </c>
      <c r="N13" s="23">
        <v>12</v>
      </c>
      <c r="O13" s="23"/>
      <c r="P13" s="23">
        <v>12</v>
      </c>
      <c r="Q13" s="23"/>
      <c r="R13" s="23">
        <f>11+14</f>
        <v>25</v>
      </c>
      <c r="S13" s="23"/>
      <c r="T13" s="23">
        <v>9</v>
      </c>
      <c r="U13" s="23"/>
      <c r="V13" s="23">
        <v>10</v>
      </c>
      <c r="W13" s="23"/>
      <c r="X13" s="23">
        <v>10</v>
      </c>
      <c r="Y13" s="23">
        <v>10</v>
      </c>
      <c r="Z13" s="23"/>
      <c r="AA13" s="23">
        <v>15</v>
      </c>
      <c r="AB13" s="24"/>
      <c r="AC13" s="42">
        <f t="shared" si="3"/>
        <v>10</v>
      </c>
      <c r="AD13" s="43">
        <f t="shared" si="4"/>
        <v>127</v>
      </c>
      <c r="AE13" s="13">
        <f t="shared" si="2"/>
        <v>5.0799999999999998E-2</v>
      </c>
    </row>
    <row r="14" spans="1:33">
      <c r="A14" s="8" t="s">
        <v>161</v>
      </c>
      <c r="B14" s="40"/>
      <c r="C14" s="41"/>
      <c r="D14" s="41"/>
      <c r="E14" s="41"/>
      <c r="F14" s="41"/>
      <c r="G14" s="41"/>
      <c r="H14" s="41"/>
      <c r="I14" s="41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>
        <v>10</v>
      </c>
      <c r="AA14" s="23"/>
      <c r="AB14" s="24"/>
      <c r="AC14" s="42">
        <f t="shared" si="3"/>
        <v>1</v>
      </c>
      <c r="AD14" s="43">
        <f t="shared" si="4"/>
        <v>10</v>
      </c>
      <c r="AE14" s="13">
        <f t="shared" si="2"/>
        <v>4.0000000000000001E-3</v>
      </c>
    </row>
    <row r="15" spans="1:33">
      <c r="A15" s="8" t="s">
        <v>162</v>
      </c>
      <c r="B15" s="40"/>
      <c r="C15" s="41"/>
      <c r="D15" s="41"/>
      <c r="E15" s="41">
        <v>6</v>
      </c>
      <c r="F15" s="41">
        <v>6</v>
      </c>
      <c r="G15" s="41"/>
      <c r="H15" s="41"/>
      <c r="I15" s="41"/>
      <c r="J15" s="23"/>
      <c r="K15" s="23"/>
      <c r="L15" s="23"/>
      <c r="M15" s="23"/>
      <c r="N15" s="23"/>
      <c r="O15" s="23"/>
      <c r="P15" s="23"/>
      <c r="Q15" s="23"/>
      <c r="R15" s="23"/>
      <c r="S15" s="23">
        <v>13</v>
      </c>
      <c r="T15" s="23">
        <f>5+11</f>
        <v>16</v>
      </c>
      <c r="U15" s="23">
        <v>10</v>
      </c>
      <c r="V15" s="23"/>
      <c r="W15" s="23">
        <v>11</v>
      </c>
      <c r="X15" s="23"/>
      <c r="Y15" s="23">
        <v>12</v>
      </c>
      <c r="Z15" s="23"/>
      <c r="AA15" s="23">
        <v>10</v>
      </c>
      <c r="AB15" s="24"/>
      <c r="AC15" s="42">
        <f t="shared" si="3"/>
        <v>8</v>
      </c>
      <c r="AD15" s="43">
        <f t="shared" si="4"/>
        <v>84</v>
      </c>
      <c r="AE15" s="13">
        <f t="shared" si="2"/>
        <v>3.3599999999999998E-2</v>
      </c>
    </row>
    <row r="16" spans="1:33">
      <c r="A16" s="8" t="s">
        <v>163</v>
      </c>
      <c r="B16" s="40"/>
      <c r="C16" s="41"/>
      <c r="D16" s="41">
        <v>10</v>
      </c>
      <c r="E16" s="41"/>
      <c r="F16" s="41"/>
      <c r="G16" s="41"/>
      <c r="H16" s="41"/>
      <c r="I16" s="4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5</v>
      </c>
      <c r="U16" s="23"/>
      <c r="V16" s="23"/>
      <c r="W16" s="23"/>
      <c r="X16" s="23"/>
      <c r="Y16" s="23"/>
      <c r="Z16" s="23"/>
      <c r="AA16" s="23">
        <v>5</v>
      </c>
      <c r="AB16" s="24"/>
      <c r="AC16" s="42">
        <f t="shared" si="3"/>
        <v>3</v>
      </c>
      <c r="AD16" s="43">
        <f t="shared" si="4"/>
        <v>20</v>
      </c>
      <c r="AE16" s="13">
        <f t="shared" si="2"/>
        <v>8.0000000000000002E-3</v>
      </c>
    </row>
    <row r="17" spans="1:31">
      <c r="A17" s="8" t="s">
        <v>164</v>
      </c>
      <c r="B17" s="40"/>
      <c r="C17" s="41"/>
      <c r="D17" s="41"/>
      <c r="E17" s="41"/>
      <c r="F17" s="41"/>
      <c r="G17" s="41">
        <v>17</v>
      </c>
      <c r="H17" s="41"/>
      <c r="I17" s="4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4"/>
      <c r="AC17" s="42">
        <f t="shared" si="3"/>
        <v>1</v>
      </c>
      <c r="AD17" s="43">
        <f t="shared" si="4"/>
        <v>17</v>
      </c>
      <c r="AE17" s="13">
        <f t="shared" si="2"/>
        <v>6.7999999999999996E-3</v>
      </c>
    </row>
    <row r="18" spans="1:31">
      <c r="A18" s="8" t="s">
        <v>165</v>
      </c>
      <c r="B18" s="40"/>
      <c r="C18" s="41">
        <v>17</v>
      </c>
      <c r="D18" s="41">
        <v>12</v>
      </c>
      <c r="E18" s="41"/>
      <c r="F18" s="41"/>
      <c r="G18" s="41"/>
      <c r="H18" s="41"/>
      <c r="I18" s="41"/>
      <c r="J18" s="23">
        <v>23</v>
      </c>
      <c r="K18" s="23"/>
      <c r="L18" s="23">
        <v>12</v>
      </c>
      <c r="M18" s="23">
        <v>25</v>
      </c>
      <c r="N18" s="23"/>
      <c r="O18" s="23"/>
      <c r="P18" s="23"/>
      <c r="Q18" s="23"/>
      <c r="R18" s="23">
        <v>11</v>
      </c>
      <c r="S18" s="23"/>
      <c r="T18" s="23"/>
      <c r="U18" s="23"/>
      <c r="V18" s="23"/>
      <c r="W18" s="23">
        <v>13</v>
      </c>
      <c r="X18" s="23"/>
      <c r="Y18" s="23"/>
      <c r="Z18" s="23">
        <v>20</v>
      </c>
      <c r="AA18" s="23"/>
      <c r="AB18" s="24"/>
      <c r="AC18" s="42">
        <f t="shared" si="3"/>
        <v>8</v>
      </c>
      <c r="AD18" s="43">
        <f t="shared" si="4"/>
        <v>133</v>
      </c>
      <c r="AE18" s="13">
        <f t="shared" si="2"/>
        <v>5.3199999999999997E-2</v>
      </c>
    </row>
    <row r="19" spans="1:31">
      <c r="A19" s="8" t="s">
        <v>166</v>
      </c>
      <c r="B19" s="40"/>
      <c r="C19" s="41"/>
      <c r="D19" s="41">
        <v>17</v>
      </c>
      <c r="E19" s="41"/>
      <c r="F19" s="41"/>
      <c r="G19" s="41"/>
      <c r="H19" s="41"/>
      <c r="I19" s="41"/>
      <c r="J19" s="23"/>
      <c r="K19" s="23">
        <v>16</v>
      </c>
      <c r="L19" s="23"/>
      <c r="M19" s="23"/>
      <c r="N19" s="23"/>
      <c r="O19" s="23">
        <v>12</v>
      </c>
      <c r="P19" s="23"/>
      <c r="Q19" s="23"/>
      <c r="R19" s="23">
        <v>12</v>
      </c>
      <c r="S19" s="23">
        <v>18</v>
      </c>
      <c r="T19" s="23"/>
      <c r="U19" s="23">
        <v>8</v>
      </c>
      <c r="V19" s="23">
        <v>10</v>
      </c>
      <c r="W19" s="23"/>
      <c r="X19" s="23">
        <v>10</v>
      </c>
      <c r="Y19" s="23">
        <v>35</v>
      </c>
      <c r="Z19" s="23"/>
      <c r="AA19" s="23">
        <v>10</v>
      </c>
      <c r="AB19" s="24"/>
      <c r="AC19" s="42">
        <f t="shared" si="3"/>
        <v>10</v>
      </c>
      <c r="AD19" s="43">
        <f t="shared" si="4"/>
        <v>148</v>
      </c>
      <c r="AE19" s="13">
        <f t="shared" si="2"/>
        <v>5.9200000000000003E-2</v>
      </c>
    </row>
    <row r="20" spans="1:31">
      <c r="A20" s="8" t="s">
        <v>167</v>
      </c>
      <c r="B20" s="40"/>
      <c r="C20" s="41"/>
      <c r="D20" s="41"/>
      <c r="E20" s="41"/>
      <c r="F20" s="41"/>
      <c r="G20" s="41"/>
      <c r="H20" s="41"/>
      <c r="I20" s="41"/>
      <c r="J20" s="23"/>
      <c r="K20" s="23"/>
      <c r="L20" s="23"/>
      <c r="M20" s="23"/>
      <c r="N20" s="23"/>
      <c r="O20" s="23"/>
      <c r="P20" s="23"/>
      <c r="Q20" s="23">
        <v>8</v>
      </c>
      <c r="R20" s="23"/>
      <c r="S20" s="23"/>
      <c r="T20" s="23"/>
      <c r="U20" s="23"/>
      <c r="V20" s="23"/>
      <c r="W20" s="23"/>
      <c r="X20" s="23"/>
      <c r="Y20" s="23"/>
      <c r="Z20" s="23">
        <v>9</v>
      </c>
      <c r="AA20" s="23"/>
      <c r="AB20" s="24"/>
      <c r="AC20" s="42">
        <f t="shared" si="3"/>
        <v>2</v>
      </c>
      <c r="AD20" s="43">
        <f t="shared" si="4"/>
        <v>17</v>
      </c>
      <c r="AE20" s="13">
        <f t="shared" si="2"/>
        <v>6.7999999999999996E-3</v>
      </c>
    </row>
    <row r="21" spans="1:31">
      <c r="A21" s="8" t="s">
        <v>168</v>
      </c>
      <c r="B21" s="40"/>
      <c r="C21" s="41">
        <v>15</v>
      </c>
      <c r="D21" s="41">
        <v>23</v>
      </c>
      <c r="E21" s="41">
        <v>18</v>
      </c>
      <c r="F21" s="41">
        <v>16</v>
      </c>
      <c r="G21" s="41">
        <v>12</v>
      </c>
      <c r="H21" s="41">
        <v>19</v>
      </c>
      <c r="I21" s="41">
        <v>22</v>
      </c>
      <c r="J21" s="23">
        <v>20</v>
      </c>
      <c r="K21" s="23">
        <v>20</v>
      </c>
      <c r="L21" s="23">
        <v>16</v>
      </c>
      <c r="M21" s="23">
        <v>26</v>
      </c>
      <c r="N21" s="23">
        <v>24</v>
      </c>
      <c r="O21" s="23">
        <v>15</v>
      </c>
      <c r="P21" s="23">
        <v>10</v>
      </c>
      <c r="Q21" s="23">
        <v>7</v>
      </c>
      <c r="R21" s="23"/>
      <c r="S21" s="23"/>
      <c r="T21" s="23"/>
      <c r="U21" s="23"/>
      <c r="V21" s="23"/>
      <c r="W21" s="23">
        <v>15</v>
      </c>
      <c r="X21" s="23"/>
      <c r="Y21" s="23"/>
      <c r="Z21" s="23"/>
      <c r="AA21" s="23"/>
      <c r="AB21" s="24"/>
      <c r="AC21" s="42">
        <f t="shared" si="3"/>
        <v>16</v>
      </c>
      <c r="AD21" s="43">
        <f t="shared" si="4"/>
        <v>278</v>
      </c>
      <c r="AE21" s="13">
        <f t="shared" si="2"/>
        <v>0.11119999999999999</v>
      </c>
    </row>
    <row r="22" spans="1:31">
      <c r="A22" s="8" t="s">
        <v>169</v>
      </c>
      <c r="B22" s="40"/>
      <c r="C22" s="41"/>
      <c r="D22" s="41"/>
      <c r="E22" s="41"/>
      <c r="F22" s="41"/>
      <c r="G22" s="41"/>
      <c r="H22" s="41"/>
      <c r="I22" s="4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  <c r="AC22" s="42">
        <f t="shared" si="3"/>
        <v>0</v>
      </c>
      <c r="AD22" s="43">
        <f t="shared" si="4"/>
        <v>0</v>
      </c>
      <c r="AE22" s="13">
        <f t="shared" si="2"/>
        <v>0</v>
      </c>
    </row>
    <row r="23" spans="1:31">
      <c r="A23" s="8" t="s">
        <v>170</v>
      </c>
      <c r="B23" s="40"/>
      <c r="C23" s="41"/>
      <c r="D23" s="41">
        <v>13</v>
      </c>
      <c r="E23" s="41">
        <v>16</v>
      </c>
      <c r="F23" s="41">
        <v>16</v>
      </c>
      <c r="G23" s="41"/>
      <c r="H23" s="41"/>
      <c r="I23" s="41"/>
      <c r="J23" s="23"/>
      <c r="K23" s="23"/>
      <c r="L23" s="23"/>
      <c r="M23" s="23"/>
      <c r="N23" s="23">
        <v>12</v>
      </c>
      <c r="O23" s="23"/>
      <c r="P23" s="23"/>
      <c r="Q23" s="23"/>
      <c r="R23" s="23"/>
      <c r="S23" s="23">
        <v>6</v>
      </c>
      <c r="T23" s="23"/>
      <c r="U23" s="23">
        <v>6</v>
      </c>
      <c r="V23" s="23">
        <v>13</v>
      </c>
      <c r="W23" s="23">
        <v>16</v>
      </c>
      <c r="X23" s="23"/>
      <c r="Y23" s="23"/>
      <c r="Z23" s="23"/>
      <c r="AA23" s="23"/>
      <c r="AB23" s="24"/>
      <c r="AC23" s="42">
        <f t="shared" si="3"/>
        <v>8</v>
      </c>
      <c r="AD23" s="43">
        <f t="shared" si="4"/>
        <v>98</v>
      </c>
      <c r="AE23" s="13">
        <f t="shared" si="2"/>
        <v>3.9199999999999999E-2</v>
      </c>
    </row>
    <row r="24" spans="1:31">
      <c r="A24" s="8" t="s">
        <v>171</v>
      </c>
      <c r="B24" s="40"/>
      <c r="C24" s="41"/>
      <c r="D24" s="41"/>
      <c r="E24" s="41"/>
      <c r="F24" s="41"/>
      <c r="G24" s="41"/>
      <c r="H24" s="41"/>
      <c r="I24" s="41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>
        <v>5</v>
      </c>
      <c r="AB24" s="24"/>
      <c r="AC24" s="42">
        <f t="shared" si="3"/>
        <v>1</v>
      </c>
      <c r="AD24" s="43">
        <f t="shared" si="4"/>
        <v>5</v>
      </c>
      <c r="AE24" s="13">
        <f t="shared" si="2"/>
        <v>2E-3</v>
      </c>
    </row>
    <row r="25" spans="1:31" ht="14.25" customHeight="1">
      <c r="A25" s="8" t="s">
        <v>172</v>
      </c>
      <c r="B25" s="40"/>
      <c r="C25" s="41"/>
      <c r="D25" s="41"/>
      <c r="E25" s="41"/>
      <c r="F25" s="41"/>
      <c r="G25" s="41">
        <v>17</v>
      </c>
      <c r="H25" s="41"/>
      <c r="I25" s="41"/>
      <c r="J25" s="23"/>
      <c r="K25" s="23"/>
      <c r="L25" s="23"/>
      <c r="M25" s="23"/>
      <c r="N25" s="23"/>
      <c r="O25" s="23">
        <v>12</v>
      </c>
      <c r="P25" s="23"/>
      <c r="Q25" s="23"/>
      <c r="R25" s="23">
        <v>9</v>
      </c>
      <c r="S25" s="23"/>
      <c r="T25" s="23"/>
      <c r="U25" s="23">
        <v>10</v>
      </c>
      <c r="V25" s="23"/>
      <c r="W25" s="23">
        <v>9</v>
      </c>
      <c r="X25" s="23"/>
      <c r="Y25" s="23"/>
      <c r="Z25" s="23"/>
      <c r="AA25" s="23"/>
      <c r="AB25" s="24"/>
      <c r="AC25" s="42">
        <f t="shared" si="3"/>
        <v>5</v>
      </c>
      <c r="AD25" s="43">
        <f t="shared" si="4"/>
        <v>57</v>
      </c>
      <c r="AE25" s="13">
        <f t="shared" si="2"/>
        <v>2.2800000000000001E-2</v>
      </c>
    </row>
    <row r="26" spans="1:31">
      <c r="A26" s="8" t="s">
        <v>173</v>
      </c>
      <c r="B26" s="40"/>
      <c r="C26" s="41"/>
      <c r="D26" s="41"/>
      <c r="E26" s="41"/>
      <c r="F26" s="41"/>
      <c r="G26" s="41"/>
      <c r="H26" s="41"/>
      <c r="I26" s="41"/>
      <c r="J26" s="23">
        <v>16</v>
      </c>
      <c r="K26" s="23"/>
      <c r="L26" s="23"/>
      <c r="M26" s="23"/>
      <c r="N26" s="23"/>
      <c r="O26" s="23">
        <v>10</v>
      </c>
      <c r="P26" s="23"/>
      <c r="Q26" s="23"/>
      <c r="R26" s="23"/>
      <c r="S26" s="23">
        <v>10</v>
      </c>
      <c r="T26" s="23"/>
      <c r="U26" s="23"/>
      <c r="V26" s="23"/>
      <c r="W26" s="23"/>
      <c r="X26" s="23"/>
      <c r="Y26" s="23"/>
      <c r="Z26" s="23"/>
      <c r="AA26" s="23"/>
      <c r="AB26" s="24"/>
      <c r="AC26" s="42">
        <f t="shared" si="3"/>
        <v>3</v>
      </c>
      <c r="AD26" s="43">
        <f t="shared" si="4"/>
        <v>36</v>
      </c>
      <c r="AE26" s="13">
        <f t="shared" si="2"/>
        <v>1.44E-2</v>
      </c>
    </row>
    <row r="27" spans="1:31">
      <c r="A27" s="8" t="s">
        <v>174</v>
      </c>
      <c r="B27" s="40"/>
      <c r="C27" s="41">
        <v>10</v>
      </c>
      <c r="D27" s="41"/>
      <c r="E27" s="41"/>
      <c r="F27" s="41"/>
      <c r="G27" s="41"/>
      <c r="H27" s="41"/>
      <c r="I27" s="41"/>
      <c r="J27" s="23"/>
      <c r="K27" s="23">
        <v>20</v>
      </c>
      <c r="L27" s="23"/>
      <c r="M27" s="23"/>
      <c r="N27" s="23"/>
      <c r="O27" s="23"/>
      <c r="P27" s="23"/>
      <c r="Q27" s="23"/>
      <c r="R27" s="23"/>
      <c r="S27" s="23"/>
      <c r="T27" s="23"/>
      <c r="U27" s="23">
        <v>12</v>
      </c>
      <c r="V27" s="23"/>
      <c r="W27" s="23"/>
      <c r="X27" s="23"/>
      <c r="Y27" s="23"/>
      <c r="Z27" s="23"/>
      <c r="AA27" s="23"/>
      <c r="AB27" s="24"/>
      <c r="AC27" s="42">
        <f t="shared" si="3"/>
        <v>3</v>
      </c>
      <c r="AD27" s="43">
        <f t="shared" si="4"/>
        <v>42</v>
      </c>
      <c r="AE27" s="13">
        <f t="shared" si="2"/>
        <v>1.6799999999999999E-2</v>
      </c>
    </row>
    <row r="28" spans="1:31">
      <c r="A28" s="8" t="s">
        <v>175</v>
      </c>
      <c r="B28" s="40"/>
      <c r="C28" s="41"/>
      <c r="D28" s="41"/>
      <c r="E28" s="41"/>
      <c r="F28" s="41"/>
      <c r="G28" s="41"/>
      <c r="H28" s="41"/>
      <c r="I28" s="41"/>
      <c r="J28" s="23"/>
      <c r="K28" s="23"/>
      <c r="L28" s="23"/>
      <c r="M28" s="23"/>
      <c r="N28" s="23"/>
      <c r="O28" s="23"/>
      <c r="P28" s="23">
        <v>7</v>
      </c>
      <c r="Q28" s="23">
        <v>5</v>
      </c>
      <c r="R28" s="23"/>
      <c r="S28" s="23"/>
      <c r="T28" s="23"/>
      <c r="U28" s="23">
        <v>12</v>
      </c>
      <c r="V28" s="23">
        <v>12</v>
      </c>
      <c r="W28" s="23"/>
      <c r="X28" s="23"/>
      <c r="Y28" s="23"/>
      <c r="Z28" s="23"/>
      <c r="AA28" s="23"/>
      <c r="AB28" s="24"/>
      <c r="AC28" s="42">
        <f t="shared" si="3"/>
        <v>4</v>
      </c>
      <c r="AD28" s="43">
        <f t="shared" si="4"/>
        <v>36</v>
      </c>
      <c r="AE28" s="13">
        <f t="shared" si="2"/>
        <v>1.44E-2</v>
      </c>
    </row>
    <row r="29" spans="1:31">
      <c r="A29" s="8" t="s">
        <v>176</v>
      </c>
      <c r="B29" s="40"/>
      <c r="C29" s="41"/>
      <c r="D29" s="41"/>
      <c r="E29" s="41"/>
      <c r="F29" s="41"/>
      <c r="G29" s="41"/>
      <c r="H29" s="41"/>
      <c r="I29" s="41"/>
      <c r="J29" s="23"/>
      <c r="K29" s="23"/>
      <c r="L29" s="23"/>
      <c r="M29" s="23"/>
      <c r="N29" s="23"/>
      <c r="O29" s="23"/>
      <c r="P29" s="23">
        <v>8</v>
      </c>
      <c r="Q29" s="23"/>
      <c r="R29" s="23"/>
      <c r="S29" s="23"/>
      <c r="T29" s="23"/>
      <c r="U29" s="23">
        <v>10</v>
      </c>
      <c r="V29" s="23"/>
      <c r="W29" s="23"/>
      <c r="X29" s="23"/>
      <c r="Y29" s="23"/>
      <c r="Z29" s="23"/>
      <c r="AA29" s="23"/>
      <c r="AB29" s="24"/>
      <c r="AC29" s="42">
        <f t="shared" si="3"/>
        <v>2</v>
      </c>
      <c r="AD29" s="43">
        <f t="shared" si="4"/>
        <v>18</v>
      </c>
      <c r="AE29" s="13">
        <f t="shared" si="2"/>
        <v>7.1999999999999998E-3</v>
      </c>
    </row>
    <row r="30" spans="1:31">
      <c r="A30" s="8" t="s">
        <v>177</v>
      </c>
      <c r="B30" s="40"/>
      <c r="C30" s="41"/>
      <c r="D30" s="41"/>
      <c r="E30" s="41"/>
      <c r="F30" s="41"/>
      <c r="G30" s="41"/>
      <c r="H30" s="41"/>
      <c r="I30" s="41"/>
      <c r="J30" s="23"/>
      <c r="K30" s="23"/>
      <c r="L30" s="23"/>
      <c r="M30" s="23"/>
      <c r="N30" s="23"/>
      <c r="O30" s="23"/>
      <c r="P30" s="23"/>
      <c r="Q30" s="23"/>
      <c r="R30" s="23">
        <v>5</v>
      </c>
      <c r="S30" s="23"/>
      <c r="T30" s="23">
        <v>9</v>
      </c>
      <c r="U30" s="23"/>
      <c r="V30" s="23"/>
      <c r="W30" s="23"/>
      <c r="X30" s="23"/>
      <c r="Y30" s="23"/>
      <c r="Z30" s="23"/>
      <c r="AA30" s="23"/>
      <c r="AB30" s="24"/>
      <c r="AC30" s="42">
        <f t="shared" si="3"/>
        <v>2</v>
      </c>
      <c r="AD30" s="43">
        <f t="shared" si="4"/>
        <v>14</v>
      </c>
      <c r="AE30" s="13">
        <f t="shared" si="2"/>
        <v>5.5999999999999999E-3</v>
      </c>
    </row>
    <row r="31" spans="1:31">
      <c r="A31" s="8" t="s">
        <v>178</v>
      </c>
      <c r="B31" s="40"/>
      <c r="C31" s="41"/>
      <c r="D31" s="41"/>
      <c r="E31" s="41"/>
      <c r="F31" s="41"/>
      <c r="G31" s="41"/>
      <c r="H31" s="41"/>
      <c r="I31" s="41"/>
      <c r="J31" s="23"/>
      <c r="K31" s="23"/>
      <c r="L31" s="23"/>
      <c r="M31" s="23"/>
      <c r="N31" s="23"/>
      <c r="O31" s="23"/>
      <c r="P31" s="23"/>
      <c r="Q31" s="23">
        <v>9</v>
      </c>
      <c r="R31" s="23"/>
      <c r="S31" s="23"/>
      <c r="T31" s="23">
        <v>11</v>
      </c>
      <c r="U31" s="23"/>
      <c r="V31" s="23"/>
      <c r="W31" s="23"/>
      <c r="X31" s="23">
        <v>12</v>
      </c>
      <c r="Y31" s="23">
        <v>10</v>
      </c>
      <c r="Z31" s="23"/>
      <c r="AA31" s="23">
        <v>5</v>
      </c>
      <c r="AB31" s="24"/>
      <c r="AC31" s="42">
        <f t="shared" ref="AC31:AC35" si="5">COUNT(C31:AA31)</f>
        <v>5</v>
      </c>
      <c r="AD31" s="43">
        <f t="shared" ref="AD31:AD35" si="6">SUM(C31:AA31)</f>
        <v>47</v>
      </c>
      <c r="AE31" s="13">
        <f t="shared" si="2"/>
        <v>1.8800000000000001E-2</v>
      </c>
    </row>
    <row r="32" spans="1:31">
      <c r="A32" s="8" t="s">
        <v>179</v>
      </c>
      <c r="B32" s="40"/>
      <c r="C32" s="41">
        <v>7</v>
      </c>
      <c r="D32" s="41"/>
      <c r="E32" s="41"/>
      <c r="F32" s="41"/>
      <c r="G32" s="41">
        <v>6</v>
      </c>
      <c r="H32" s="41"/>
      <c r="I32" s="41">
        <v>20</v>
      </c>
      <c r="J32" s="23"/>
      <c r="K32" s="23"/>
      <c r="L32" s="23"/>
      <c r="M32" s="23"/>
      <c r="N32" s="23"/>
      <c r="O32" s="23">
        <v>6</v>
      </c>
      <c r="P32" s="23">
        <v>16</v>
      </c>
      <c r="Q32" s="23"/>
      <c r="R32" s="23"/>
      <c r="S32" s="23"/>
      <c r="T32" s="23">
        <v>4</v>
      </c>
      <c r="U32" s="23"/>
      <c r="V32" s="23"/>
      <c r="W32" s="23">
        <v>10</v>
      </c>
      <c r="X32" s="23"/>
      <c r="Y32" s="23"/>
      <c r="Z32" s="23">
        <v>10</v>
      </c>
      <c r="AA32" s="23"/>
      <c r="AB32" s="24"/>
      <c r="AC32" s="42">
        <f t="shared" si="5"/>
        <v>8</v>
      </c>
      <c r="AD32" s="43">
        <f t="shared" si="6"/>
        <v>79</v>
      </c>
      <c r="AE32" s="13">
        <f t="shared" si="2"/>
        <v>3.1600000000000003E-2</v>
      </c>
    </row>
    <row r="33" spans="1:31">
      <c r="A33" s="8" t="s">
        <v>180</v>
      </c>
      <c r="B33" s="40"/>
      <c r="C33" s="41"/>
      <c r="D33" s="41"/>
      <c r="E33" s="41">
        <v>10</v>
      </c>
      <c r="F33" s="41">
        <v>20</v>
      </c>
      <c r="G33" s="41"/>
      <c r="H33" s="41"/>
      <c r="I33" s="41"/>
      <c r="J33" s="23">
        <v>14</v>
      </c>
      <c r="K33" s="23"/>
      <c r="L33" s="23"/>
      <c r="M33" s="23"/>
      <c r="N33" s="23">
        <v>10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>
        <v>8</v>
      </c>
      <c r="Z33" s="23"/>
      <c r="AA33" s="23"/>
      <c r="AB33" s="24"/>
      <c r="AC33" s="42">
        <f t="shared" si="5"/>
        <v>5</v>
      </c>
      <c r="AD33" s="43">
        <f t="shared" si="6"/>
        <v>62</v>
      </c>
      <c r="AE33" s="13">
        <f t="shared" si="2"/>
        <v>2.4799999999999999E-2</v>
      </c>
    </row>
    <row r="34" spans="1:31">
      <c r="A34" s="8" t="s">
        <v>181</v>
      </c>
      <c r="B34" s="40"/>
      <c r="C34" s="41"/>
      <c r="D34" s="41"/>
      <c r="E34" s="41"/>
      <c r="F34" s="41"/>
      <c r="G34" s="41"/>
      <c r="H34" s="41"/>
      <c r="I34" s="41"/>
      <c r="J34" s="23"/>
      <c r="K34" s="23"/>
      <c r="L34" s="23"/>
      <c r="M34" s="23"/>
      <c r="N34" s="23"/>
      <c r="O34" s="23"/>
      <c r="P34" s="23"/>
      <c r="Q34" s="23">
        <v>10</v>
      </c>
      <c r="R34" s="23"/>
      <c r="S34" s="23">
        <v>9</v>
      </c>
      <c r="T34" s="23">
        <v>10</v>
      </c>
      <c r="U34" s="23">
        <v>8</v>
      </c>
      <c r="V34" s="23"/>
      <c r="W34" s="23"/>
      <c r="X34" s="23"/>
      <c r="Y34" s="23"/>
      <c r="Z34" s="23"/>
      <c r="AA34" s="23"/>
      <c r="AB34" s="24"/>
      <c r="AC34" s="42">
        <f t="shared" si="5"/>
        <v>4</v>
      </c>
      <c r="AD34" s="43">
        <f t="shared" si="6"/>
        <v>37</v>
      </c>
      <c r="AE34" s="13">
        <f t="shared" si="2"/>
        <v>1.4800000000000001E-2</v>
      </c>
    </row>
    <row r="35" spans="1:31">
      <c r="A35" s="8" t="s">
        <v>182</v>
      </c>
      <c r="B35" s="40"/>
      <c r="C35" s="41"/>
      <c r="D35" s="41"/>
      <c r="E35" s="41"/>
      <c r="F35" s="41"/>
      <c r="G35" s="41">
        <v>15</v>
      </c>
      <c r="H35" s="41"/>
      <c r="I35" s="41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4"/>
      <c r="AC35" s="42">
        <f t="shared" si="5"/>
        <v>1</v>
      </c>
      <c r="AD35" s="43">
        <f t="shared" si="6"/>
        <v>15</v>
      </c>
      <c r="AE35" s="13">
        <f t="shared" si="2"/>
        <v>6.0000000000000001E-3</v>
      </c>
    </row>
    <row r="36" spans="1:31">
      <c r="A36" s="8" t="s">
        <v>183</v>
      </c>
      <c r="B36" s="40"/>
      <c r="C36" s="41"/>
      <c r="D36" s="41"/>
      <c r="E36" s="41"/>
      <c r="F36" s="41"/>
      <c r="G36" s="41"/>
      <c r="H36" s="41"/>
      <c r="I36" s="41"/>
      <c r="J36" s="23"/>
      <c r="K36" s="23"/>
      <c r="L36" s="23"/>
      <c r="M36" s="23"/>
      <c r="N36" s="23"/>
      <c r="O36" s="23"/>
      <c r="P36" s="23"/>
      <c r="Q36" s="23">
        <v>10</v>
      </c>
      <c r="R36" s="23"/>
      <c r="S36" s="23"/>
      <c r="T36" s="23">
        <v>7</v>
      </c>
      <c r="U36" s="23"/>
      <c r="V36" s="23"/>
      <c r="W36" s="23"/>
      <c r="X36" s="23"/>
      <c r="Y36" s="23"/>
      <c r="Z36" s="23"/>
      <c r="AA36" s="23"/>
      <c r="AB36" s="24"/>
      <c r="AC36" s="42">
        <f t="shared" ref="AC36:AC59" si="7">COUNT(C36:AA36)</f>
        <v>2</v>
      </c>
      <c r="AD36" s="43">
        <f t="shared" ref="AD36:AD59" si="8">SUM(C36:AA36)</f>
        <v>17</v>
      </c>
      <c r="AE36" s="13">
        <f t="shared" si="2"/>
        <v>6.7999999999999996E-3</v>
      </c>
    </row>
    <row r="37" spans="1:31">
      <c r="A37" s="8" t="s">
        <v>184</v>
      </c>
      <c r="B37" s="40"/>
      <c r="C37" s="41"/>
      <c r="D37" s="41"/>
      <c r="E37" s="41"/>
      <c r="F37" s="41"/>
      <c r="G37" s="41"/>
      <c r="H37" s="41">
        <v>7</v>
      </c>
      <c r="I37" s="41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>
        <v>10</v>
      </c>
      <c r="Y37" s="23"/>
      <c r="Z37" s="23"/>
      <c r="AA37" s="23">
        <v>10</v>
      </c>
      <c r="AB37" s="24"/>
      <c r="AC37" s="42">
        <f t="shared" si="7"/>
        <v>3</v>
      </c>
      <c r="AD37" s="43">
        <f t="shared" si="8"/>
        <v>27</v>
      </c>
      <c r="AE37" s="13">
        <f t="shared" si="2"/>
        <v>1.0800000000000001E-2</v>
      </c>
    </row>
    <row r="38" spans="1:31">
      <c r="A38" s="8" t="s">
        <v>185</v>
      </c>
      <c r="B38" s="40"/>
      <c r="C38" s="41"/>
      <c r="D38" s="41"/>
      <c r="E38" s="41"/>
      <c r="F38" s="41"/>
      <c r="G38" s="41"/>
      <c r="H38" s="41"/>
      <c r="I38" s="41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4"/>
      <c r="AC38" s="42">
        <f t="shared" si="7"/>
        <v>0</v>
      </c>
      <c r="AD38" s="43">
        <f t="shared" si="8"/>
        <v>0</v>
      </c>
      <c r="AE38" s="13">
        <f t="shared" si="2"/>
        <v>0</v>
      </c>
    </row>
    <row r="39" spans="1:31">
      <c r="A39" s="8" t="s">
        <v>186</v>
      </c>
      <c r="B39" s="40"/>
      <c r="C39" s="41">
        <v>31</v>
      </c>
      <c r="D39" s="41">
        <v>14</v>
      </c>
      <c r="E39" s="41">
        <v>9</v>
      </c>
      <c r="F39" s="41">
        <v>10</v>
      </c>
      <c r="G39" s="41">
        <v>4</v>
      </c>
      <c r="H39" s="41">
        <v>17</v>
      </c>
      <c r="I39" s="41">
        <v>22</v>
      </c>
      <c r="J39" s="23">
        <v>12</v>
      </c>
      <c r="K39" s="23">
        <v>13</v>
      </c>
      <c r="L39" s="23">
        <v>6</v>
      </c>
      <c r="M39" s="23">
        <v>15</v>
      </c>
      <c r="N39" s="23">
        <v>10</v>
      </c>
      <c r="O39" s="23"/>
      <c r="P39" s="23">
        <v>11</v>
      </c>
      <c r="Q39" s="23">
        <v>13</v>
      </c>
      <c r="R39" s="23">
        <v>10</v>
      </c>
      <c r="S39" s="23">
        <v>6</v>
      </c>
      <c r="T39" s="23">
        <v>8</v>
      </c>
      <c r="U39" s="23">
        <v>8</v>
      </c>
      <c r="V39" s="23">
        <f>14+12</f>
        <v>26</v>
      </c>
      <c r="W39" s="23">
        <v>10</v>
      </c>
      <c r="X39" s="23">
        <v>22</v>
      </c>
      <c r="Y39" s="23"/>
      <c r="Z39" s="23">
        <v>21</v>
      </c>
      <c r="AA39" s="23">
        <v>28</v>
      </c>
      <c r="AB39" s="24"/>
      <c r="AC39" s="42">
        <f t="shared" si="7"/>
        <v>23</v>
      </c>
      <c r="AD39" s="43">
        <f t="shared" si="8"/>
        <v>326</v>
      </c>
      <c r="AE39" s="13">
        <f t="shared" si="2"/>
        <v>0.13039999999999999</v>
      </c>
    </row>
    <row r="40" spans="1:31">
      <c r="A40" s="8" t="s">
        <v>187</v>
      </c>
      <c r="B40" s="40"/>
      <c r="C40" s="41"/>
      <c r="D40" s="41"/>
      <c r="E40" s="41"/>
      <c r="F40" s="41"/>
      <c r="G40" s="41"/>
      <c r="H40" s="41"/>
      <c r="I40" s="41"/>
      <c r="J40" s="23"/>
      <c r="K40" s="23"/>
      <c r="L40" s="23"/>
      <c r="M40" s="23"/>
      <c r="N40" s="23"/>
      <c r="O40" s="23"/>
      <c r="P40" s="23"/>
      <c r="Q40" s="23">
        <v>7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42">
        <f t="shared" si="7"/>
        <v>1</v>
      </c>
      <c r="AD40" s="43">
        <f t="shared" si="8"/>
        <v>7</v>
      </c>
      <c r="AE40" s="13">
        <f t="shared" si="2"/>
        <v>2.8E-3</v>
      </c>
    </row>
    <row r="41" spans="1:31">
      <c r="A41" s="8" t="s">
        <v>188</v>
      </c>
      <c r="B41" s="40"/>
      <c r="C41" s="41"/>
      <c r="D41" s="41"/>
      <c r="E41" s="41"/>
      <c r="F41" s="41"/>
      <c r="G41" s="41"/>
      <c r="H41" s="41"/>
      <c r="I41" s="41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42">
        <f t="shared" si="7"/>
        <v>0</v>
      </c>
      <c r="AD41" s="43">
        <f t="shared" si="8"/>
        <v>0</v>
      </c>
      <c r="AE41" s="13">
        <f t="shared" si="2"/>
        <v>0</v>
      </c>
    </row>
    <row r="42" spans="1:31" ht="13.5" thickBot="1">
      <c r="A42" s="31" t="s">
        <v>189</v>
      </c>
      <c r="B42" s="40"/>
      <c r="C42" s="41"/>
      <c r="D42" s="41"/>
      <c r="E42" s="41"/>
      <c r="F42" s="41"/>
      <c r="G42" s="41"/>
      <c r="H42" s="41"/>
      <c r="I42" s="41"/>
      <c r="J42" s="23"/>
      <c r="K42" s="23"/>
      <c r="L42" s="23"/>
      <c r="M42" s="23"/>
      <c r="N42" s="23"/>
      <c r="O42" s="23"/>
      <c r="P42" s="23"/>
      <c r="Q42" s="23"/>
      <c r="R42" s="23">
        <v>8</v>
      </c>
      <c r="S42" s="23"/>
      <c r="T42" s="23"/>
      <c r="U42" s="23">
        <v>8</v>
      </c>
      <c r="V42" s="23"/>
      <c r="W42" s="23"/>
      <c r="X42" s="23"/>
      <c r="Y42" s="23"/>
      <c r="Z42" s="23"/>
      <c r="AA42" s="23"/>
      <c r="AB42" s="24"/>
      <c r="AC42" s="42">
        <f t="shared" si="7"/>
        <v>2</v>
      </c>
      <c r="AD42" s="43">
        <f t="shared" si="8"/>
        <v>16</v>
      </c>
      <c r="AE42" s="13">
        <f t="shared" si="2"/>
        <v>6.4000000000000003E-3</v>
      </c>
    </row>
    <row r="43" spans="1:31" ht="13.5" thickBot="1">
      <c r="A43" s="30" t="s">
        <v>211</v>
      </c>
      <c r="B43" s="40"/>
      <c r="C43" s="47"/>
      <c r="D43" s="47"/>
      <c r="E43" s="47"/>
      <c r="F43" s="47"/>
      <c r="G43" s="47"/>
      <c r="H43" s="47"/>
      <c r="I43" s="47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48"/>
      <c r="AD43" s="49"/>
      <c r="AE43" s="19"/>
    </row>
    <row r="44" spans="1:31">
      <c r="A44" s="29" t="s">
        <v>190</v>
      </c>
      <c r="B44" s="40"/>
      <c r="C44" s="41"/>
      <c r="D44" s="41"/>
      <c r="E44" s="41"/>
      <c r="F44" s="41"/>
      <c r="G44" s="41"/>
      <c r="H44" s="41"/>
      <c r="I44" s="41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4"/>
      <c r="AC44" s="42">
        <f t="shared" si="7"/>
        <v>0</v>
      </c>
      <c r="AD44" s="43">
        <f t="shared" si="8"/>
        <v>0</v>
      </c>
      <c r="AE44" s="13">
        <f t="shared" ref="AE44:AE51" si="9">AD44/$AD$80</f>
        <v>0</v>
      </c>
    </row>
    <row r="45" spans="1:31">
      <c r="A45" s="8" t="s">
        <v>193</v>
      </c>
      <c r="B45" s="40"/>
      <c r="C45" s="41"/>
      <c r="D45" s="41"/>
      <c r="E45" s="41"/>
      <c r="F45" s="41"/>
      <c r="G45" s="41"/>
      <c r="H45" s="41"/>
      <c r="I45" s="41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4"/>
      <c r="AC45" s="42">
        <f t="shared" si="7"/>
        <v>0</v>
      </c>
      <c r="AD45" s="43">
        <f t="shared" si="8"/>
        <v>0</v>
      </c>
      <c r="AE45" s="13">
        <f t="shared" si="9"/>
        <v>0</v>
      </c>
    </row>
    <row r="46" spans="1:31">
      <c r="A46" s="8" t="s">
        <v>191</v>
      </c>
      <c r="B46" s="40"/>
      <c r="C46" s="41"/>
      <c r="D46" s="41"/>
      <c r="E46" s="41"/>
      <c r="F46" s="41"/>
      <c r="G46" s="41"/>
      <c r="H46" s="41"/>
      <c r="I46" s="41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4"/>
      <c r="AC46" s="42">
        <f t="shared" si="7"/>
        <v>0</v>
      </c>
      <c r="AD46" s="43">
        <f t="shared" si="8"/>
        <v>0</v>
      </c>
      <c r="AE46" s="13">
        <f t="shared" si="9"/>
        <v>0</v>
      </c>
    </row>
    <row r="47" spans="1:31">
      <c r="A47" s="8" t="s">
        <v>192</v>
      </c>
      <c r="B47" s="40"/>
      <c r="C47" s="41"/>
      <c r="D47" s="41"/>
      <c r="E47" s="41"/>
      <c r="F47" s="41"/>
      <c r="G47" s="41"/>
      <c r="H47" s="41"/>
      <c r="I47" s="41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4"/>
      <c r="AC47" s="42">
        <f t="shared" si="7"/>
        <v>0</v>
      </c>
      <c r="AD47" s="43">
        <f t="shared" si="8"/>
        <v>0</v>
      </c>
      <c r="AE47" s="13">
        <f t="shared" si="9"/>
        <v>0</v>
      </c>
    </row>
    <row r="48" spans="1:31">
      <c r="A48" s="8" t="s">
        <v>194</v>
      </c>
      <c r="B48" s="40"/>
      <c r="C48" s="41"/>
      <c r="D48" s="41"/>
      <c r="E48" s="41"/>
      <c r="F48" s="41"/>
      <c r="G48" s="41"/>
      <c r="H48" s="41"/>
      <c r="I48" s="41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4"/>
      <c r="AC48" s="42">
        <f t="shared" si="7"/>
        <v>0</v>
      </c>
      <c r="AD48" s="43">
        <f t="shared" si="8"/>
        <v>0</v>
      </c>
      <c r="AE48" s="13">
        <f t="shared" si="9"/>
        <v>0</v>
      </c>
    </row>
    <row r="49" spans="1:33">
      <c r="A49" s="8" t="s">
        <v>195</v>
      </c>
      <c r="B49" s="40"/>
      <c r="C49" s="41"/>
      <c r="D49" s="41"/>
      <c r="E49" s="41"/>
      <c r="F49" s="41"/>
      <c r="G49" s="41"/>
      <c r="H49" s="41"/>
      <c r="I49" s="41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>
        <v>9</v>
      </c>
      <c r="U49" s="23"/>
      <c r="V49" s="23"/>
      <c r="W49" s="23"/>
      <c r="X49" s="23">
        <v>6</v>
      </c>
      <c r="Y49" s="23"/>
      <c r="Z49" s="23"/>
      <c r="AA49" s="23"/>
      <c r="AB49" s="24"/>
      <c r="AC49" s="42">
        <f t="shared" si="7"/>
        <v>2</v>
      </c>
      <c r="AD49" s="43">
        <f t="shared" si="8"/>
        <v>15</v>
      </c>
      <c r="AE49" s="13">
        <f t="shared" si="9"/>
        <v>6.0000000000000001E-3</v>
      </c>
    </row>
    <row r="50" spans="1:33">
      <c r="A50" s="8" t="s">
        <v>196</v>
      </c>
      <c r="B50" s="40"/>
      <c r="C50" s="41"/>
      <c r="D50" s="41"/>
      <c r="E50" s="41"/>
      <c r="F50" s="41"/>
      <c r="G50" s="41"/>
      <c r="H50" s="41"/>
      <c r="I50" s="41">
        <v>20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4"/>
      <c r="AC50" s="42">
        <f t="shared" si="7"/>
        <v>1</v>
      </c>
      <c r="AD50" s="43">
        <f t="shared" si="8"/>
        <v>20</v>
      </c>
      <c r="AE50" s="13">
        <f t="shared" si="9"/>
        <v>8.0000000000000002E-3</v>
      </c>
    </row>
    <row r="51" spans="1:33" ht="13.5" thickBot="1">
      <c r="A51" s="31" t="s">
        <v>197</v>
      </c>
      <c r="B51" s="40"/>
      <c r="C51" s="41"/>
      <c r="D51" s="41"/>
      <c r="E51" s="41"/>
      <c r="F51" s="41"/>
      <c r="G51" s="41"/>
      <c r="H51" s="41"/>
      <c r="I51" s="41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>
        <v>10</v>
      </c>
      <c r="X51" s="23"/>
      <c r="Y51" s="23"/>
      <c r="Z51" s="23"/>
      <c r="AA51" s="23"/>
      <c r="AB51" s="24"/>
      <c r="AC51" s="42">
        <f t="shared" si="7"/>
        <v>1</v>
      </c>
      <c r="AD51" s="43">
        <f t="shared" si="8"/>
        <v>10</v>
      </c>
      <c r="AE51" s="13">
        <f t="shared" si="9"/>
        <v>4.0000000000000001E-3</v>
      </c>
    </row>
    <row r="52" spans="1:33" ht="13.5" thickBot="1">
      <c r="A52" s="30" t="s">
        <v>209</v>
      </c>
      <c r="B52" s="40"/>
      <c r="C52" s="47"/>
      <c r="D52" s="47"/>
      <c r="E52" s="47"/>
      <c r="F52" s="47"/>
      <c r="G52" s="47"/>
      <c r="H52" s="47"/>
      <c r="I52" s="47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48"/>
      <c r="AD52" s="49"/>
      <c r="AE52" s="19"/>
      <c r="AF52" s="14"/>
      <c r="AG52" s="14"/>
    </row>
    <row r="53" spans="1:33">
      <c r="A53" s="29" t="s">
        <v>198</v>
      </c>
      <c r="B53" s="40"/>
      <c r="C53" s="41"/>
      <c r="D53" s="41"/>
      <c r="E53" s="41"/>
      <c r="F53" s="41"/>
      <c r="G53" s="41"/>
      <c r="H53" s="41"/>
      <c r="I53" s="41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4"/>
      <c r="AC53" s="42">
        <f t="shared" si="7"/>
        <v>0</v>
      </c>
      <c r="AD53" s="43">
        <f t="shared" si="8"/>
        <v>0</v>
      </c>
      <c r="AE53" s="13">
        <f>AD53/$AD$80</f>
        <v>0</v>
      </c>
    </row>
    <row r="54" spans="1:33" ht="13.5" thickBot="1">
      <c r="A54" s="31" t="s">
        <v>199</v>
      </c>
      <c r="B54" s="40"/>
      <c r="C54" s="41"/>
      <c r="D54" s="41"/>
      <c r="E54" s="41"/>
      <c r="F54" s="41"/>
      <c r="G54" s="41"/>
      <c r="H54" s="41"/>
      <c r="I54" s="41"/>
      <c r="J54" s="23"/>
      <c r="K54" s="23">
        <v>11</v>
      </c>
      <c r="L54" s="23"/>
      <c r="M54" s="23">
        <v>12</v>
      </c>
      <c r="N54" s="23"/>
      <c r="O54" s="23"/>
      <c r="P54" s="23">
        <v>16</v>
      </c>
      <c r="Q54" s="23"/>
      <c r="R54" s="23"/>
      <c r="S54" s="23"/>
      <c r="T54" s="23"/>
      <c r="U54" s="23"/>
      <c r="V54" s="23">
        <v>12</v>
      </c>
      <c r="W54" s="23">
        <v>6</v>
      </c>
      <c r="X54" s="23"/>
      <c r="Y54" s="23"/>
      <c r="Z54" s="23"/>
      <c r="AA54" s="23"/>
      <c r="AB54" s="24"/>
      <c r="AC54" s="42">
        <f t="shared" si="7"/>
        <v>5</v>
      </c>
      <c r="AD54" s="43">
        <f t="shared" si="8"/>
        <v>57</v>
      </c>
      <c r="AE54" s="13">
        <f>AD54/$AD$80</f>
        <v>2.2800000000000001E-2</v>
      </c>
    </row>
    <row r="55" spans="1:33" ht="13.5" thickBot="1">
      <c r="A55" s="30" t="s">
        <v>211</v>
      </c>
      <c r="B55" s="40"/>
      <c r="C55" s="47"/>
      <c r="D55" s="47"/>
      <c r="E55" s="47"/>
      <c r="F55" s="47"/>
      <c r="G55" s="47"/>
      <c r="H55" s="47"/>
      <c r="I55" s="47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48"/>
      <c r="AD55" s="49"/>
      <c r="AE55" s="19"/>
      <c r="AF55" s="14"/>
    </row>
    <row r="56" spans="1:33">
      <c r="A56" s="29" t="s">
        <v>201</v>
      </c>
      <c r="B56" s="40"/>
      <c r="C56" s="41"/>
      <c r="D56" s="41"/>
      <c r="E56" s="41"/>
      <c r="F56" s="41"/>
      <c r="G56" s="41"/>
      <c r="H56" s="41"/>
      <c r="I56" s="41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4"/>
      <c r="AC56" s="42">
        <f t="shared" si="7"/>
        <v>0</v>
      </c>
      <c r="AD56" s="43">
        <f t="shared" si="8"/>
        <v>0</v>
      </c>
      <c r="AE56" s="13">
        <f>AD56/$AD$80</f>
        <v>0</v>
      </c>
    </row>
    <row r="57" spans="1:33">
      <c r="A57" s="8" t="s">
        <v>200</v>
      </c>
      <c r="B57" s="40"/>
      <c r="C57" s="41"/>
      <c r="D57" s="41"/>
      <c r="E57" s="41">
        <v>18</v>
      </c>
      <c r="F57" s="41"/>
      <c r="G57" s="41"/>
      <c r="H57" s="41">
        <v>16</v>
      </c>
      <c r="I57" s="41"/>
      <c r="J57" s="23"/>
      <c r="K57" s="23"/>
      <c r="L57" s="23">
        <v>16</v>
      </c>
      <c r="M57" s="23"/>
      <c r="N57" s="23"/>
      <c r="O57" s="23">
        <v>16</v>
      </c>
      <c r="P57" s="23"/>
      <c r="Q57" s="23"/>
      <c r="R57" s="23"/>
      <c r="S57" s="23">
        <v>10</v>
      </c>
      <c r="T57" s="23"/>
      <c r="U57" s="23"/>
      <c r="V57" s="23"/>
      <c r="W57" s="23"/>
      <c r="X57" s="23"/>
      <c r="Y57" s="23">
        <v>15</v>
      </c>
      <c r="Z57" s="23"/>
      <c r="AA57" s="23"/>
      <c r="AB57" s="24"/>
      <c r="AC57" s="42">
        <f t="shared" si="7"/>
        <v>6</v>
      </c>
      <c r="AD57" s="43">
        <f t="shared" si="8"/>
        <v>91</v>
      </c>
      <c r="AE57" s="13">
        <f>AD57/$AD$80</f>
        <v>3.6400000000000002E-2</v>
      </c>
    </row>
    <row r="58" spans="1:33">
      <c r="A58" s="8" t="s">
        <v>202</v>
      </c>
      <c r="B58" s="40"/>
      <c r="C58" s="41"/>
      <c r="D58" s="41"/>
      <c r="E58" s="41"/>
      <c r="F58" s="41"/>
      <c r="G58" s="41"/>
      <c r="H58" s="41"/>
      <c r="I58" s="41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4"/>
      <c r="AC58" s="42">
        <f t="shared" si="7"/>
        <v>0</v>
      </c>
      <c r="AD58" s="43">
        <f t="shared" si="8"/>
        <v>0</v>
      </c>
      <c r="AE58" s="13">
        <f>AD58/$AD$80</f>
        <v>0</v>
      </c>
    </row>
    <row r="59" spans="1:33">
      <c r="A59" s="8" t="s">
        <v>203</v>
      </c>
      <c r="B59" s="40"/>
      <c r="C59" s="41"/>
      <c r="D59" s="41"/>
      <c r="E59" s="41"/>
      <c r="F59" s="41"/>
      <c r="G59" s="41"/>
      <c r="H59" s="41"/>
      <c r="I59" s="41"/>
      <c r="J59" s="23"/>
      <c r="K59" s="23"/>
      <c r="L59" s="23"/>
      <c r="M59" s="23"/>
      <c r="N59" s="23"/>
      <c r="O59" s="23"/>
      <c r="P59" s="23"/>
      <c r="Q59" s="23"/>
      <c r="R59" s="23"/>
      <c r="S59" s="23">
        <v>10</v>
      </c>
      <c r="T59" s="23"/>
      <c r="U59" s="23"/>
      <c r="V59" s="23"/>
      <c r="W59" s="23"/>
      <c r="X59" s="23"/>
      <c r="Y59" s="23"/>
      <c r="Z59" s="23"/>
      <c r="AA59" s="23"/>
      <c r="AB59" s="24"/>
      <c r="AC59" s="42">
        <f t="shared" si="7"/>
        <v>1</v>
      </c>
      <c r="AD59" s="43">
        <f t="shared" si="8"/>
        <v>10</v>
      </c>
      <c r="AE59" s="13">
        <f>AD59/$AD$80</f>
        <v>4.0000000000000001E-3</v>
      </c>
    </row>
    <row r="60" spans="1:33" ht="13.5" thickBo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3" ht="13.5" thickBot="1">
      <c r="A61" s="50" t="s">
        <v>205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3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3">
      <c r="A63" s="8" t="s">
        <v>212</v>
      </c>
      <c r="B63" s="40"/>
      <c r="C63" s="41"/>
      <c r="D63" s="41"/>
      <c r="E63" s="41"/>
      <c r="F63" s="41"/>
      <c r="G63" s="41">
        <v>16</v>
      </c>
      <c r="H63" s="41"/>
      <c r="I63" s="41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4"/>
      <c r="AC63" s="42">
        <f t="shared" ref="AC63" si="10">COUNT(C63:AA63)</f>
        <v>1</v>
      </c>
      <c r="AD63" s="43">
        <f t="shared" ref="AD63" si="11">SUM(C63:AA63)</f>
        <v>16</v>
      </c>
      <c r="AE63" s="13">
        <f>AD63/$AD$80</f>
        <v>6.4000000000000003E-3</v>
      </c>
    </row>
    <row r="64" spans="1:33">
      <c r="A64" s="8" t="s">
        <v>216</v>
      </c>
      <c r="B64" s="40"/>
      <c r="C64" s="41"/>
      <c r="D64" s="41"/>
      <c r="E64" s="41"/>
      <c r="F64" s="41"/>
      <c r="G64" s="41"/>
      <c r="H64" s="41"/>
      <c r="I64" s="41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>
        <v>8</v>
      </c>
      <c r="Y64" s="23"/>
      <c r="Z64" s="23"/>
      <c r="AA64" s="23"/>
      <c r="AB64" s="24"/>
      <c r="AC64" s="42">
        <f t="shared" ref="AC64" si="12">COUNT(C64:AA64)</f>
        <v>1</v>
      </c>
      <c r="AD64" s="43">
        <f t="shared" ref="AD64" si="13">SUM(C64:AA64)</f>
        <v>8</v>
      </c>
      <c r="AE64" s="13">
        <f>AD64/$AD$80</f>
        <v>3.2000000000000002E-3</v>
      </c>
    </row>
    <row r="65" spans="1:31" ht="18" customHeight="1">
      <c r="A65" s="45" t="s">
        <v>218</v>
      </c>
      <c r="B65" s="40"/>
      <c r="C65" s="41"/>
      <c r="D65" s="41"/>
      <c r="E65" s="41"/>
      <c r="F65" s="41"/>
      <c r="G65" s="41"/>
      <c r="H65" s="41"/>
      <c r="I65" s="41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>
        <v>10</v>
      </c>
      <c r="Z65" s="23"/>
      <c r="AA65" s="23"/>
      <c r="AB65" s="24"/>
      <c r="AC65" s="42">
        <f t="shared" ref="AC65" si="14">COUNT(C65:AA65)</f>
        <v>1</v>
      </c>
      <c r="AD65" s="43">
        <f t="shared" ref="AD65" si="15">SUM(C65:AA65)</f>
        <v>10</v>
      </c>
      <c r="AE65" s="13">
        <f>AD65/$AD$80</f>
        <v>4.0000000000000001E-3</v>
      </c>
    </row>
    <row r="66" spans="1:31">
      <c r="A66" s="8" t="s">
        <v>213</v>
      </c>
      <c r="B66" s="40"/>
      <c r="C66" s="41"/>
      <c r="D66" s="41"/>
      <c r="E66" s="41"/>
      <c r="F66" s="41"/>
      <c r="G66" s="41"/>
      <c r="H66" s="41"/>
      <c r="I66" s="41"/>
      <c r="J66" s="23"/>
      <c r="K66" s="23"/>
      <c r="L66" s="23"/>
      <c r="M66" s="23"/>
      <c r="N66" s="23">
        <v>15</v>
      </c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4"/>
      <c r="AC66" s="42">
        <f t="shared" ref="AC66:AC67" si="16">COUNT(C66:AA66)</f>
        <v>1</v>
      </c>
      <c r="AD66" s="43">
        <f t="shared" ref="AD66:AD67" si="17">SUM(C66:AA66)</f>
        <v>15</v>
      </c>
      <c r="AE66" s="13">
        <f>AD66/$AD$80</f>
        <v>6.0000000000000001E-3</v>
      </c>
    </row>
    <row r="67" spans="1:31">
      <c r="A67" s="8" t="s">
        <v>214</v>
      </c>
      <c r="B67" s="40"/>
      <c r="C67" s="41"/>
      <c r="D67" s="41"/>
      <c r="E67" s="41"/>
      <c r="F67" s="41"/>
      <c r="G67" s="41"/>
      <c r="H67" s="41"/>
      <c r="I67" s="41"/>
      <c r="J67" s="23"/>
      <c r="K67" s="23"/>
      <c r="L67" s="23"/>
      <c r="M67" s="23"/>
      <c r="N67" s="23">
        <v>7</v>
      </c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4"/>
      <c r="AC67" s="42">
        <f t="shared" si="16"/>
        <v>1</v>
      </c>
      <c r="AD67" s="43">
        <f t="shared" si="17"/>
        <v>7</v>
      </c>
      <c r="AE67" s="13">
        <f>AD67/$AD$80</f>
        <v>2.8E-3</v>
      </c>
    </row>
    <row r="68" spans="1:31" ht="13.5" thickBo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ht="13.5" thickBot="1">
      <c r="A69" s="50" t="s">
        <v>206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ht="39.75" customHeight="1">
      <c r="A71" s="8" t="s">
        <v>207</v>
      </c>
      <c r="B71" s="40"/>
      <c r="C71" s="41"/>
      <c r="D71" s="41"/>
      <c r="E71" s="41"/>
      <c r="F71" s="41"/>
      <c r="G71" s="41"/>
      <c r="H71" s="41"/>
      <c r="I71" s="41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4"/>
      <c r="AC71" s="42">
        <f t="shared" ref="AC71:AC72" si="18">COUNT(C71:AA71)</f>
        <v>0</v>
      </c>
      <c r="AD71" s="43">
        <f t="shared" ref="AD71:AD72" si="19">SUM(C71:AA71)</f>
        <v>0</v>
      </c>
      <c r="AE71" s="13">
        <f>AD71/$AD$80</f>
        <v>0</v>
      </c>
    </row>
    <row r="72" spans="1:31" ht="65.25" customHeight="1">
      <c r="A72" s="8" t="s">
        <v>208</v>
      </c>
      <c r="B72" s="40"/>
      <c r="C72" s="41"/>
      <c r="D72" s="41"/>
      <c r="E72" s="41"/>
      <c r="F72" s="41"/>
      <c r="G72" s="41"/>
      <c r="H72" s="41"/>
      <c r="I72" s="41"/>
      <c r="J72" s="23"/>
      <c r="K72" s="23"/>
      <c r="L72" s="23"/>
      <c r="M72" s="23"/>
      <c r="N72" s="23"/>
      <c r="O72" s="23">
        <v>10</v>
      </c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>
        <v>12</v>
      </c>
      <c r="AB72" s="24"/>
      <c r="AC72" s="42">
        <f t="shared" si="18"/>
        <v>2</v>
      </c>
      <c r="AD72" s="43">
        <f t="shared" si="19"/>
        <v>22</v>
      </c>
      <c r="AE72" s="13">
        <f>AD72/$AD$80</f>
        <v>8.8000000000000005E-3</v>
      </c>
    </row>
    <row r="73" spans="1:31" ht="13.5" thickBo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ht="26.25" thickBot="1">
      <c r="A74" s="50" t="s">
        <v>204</v>
      </c>
      <c r="B74" s="40"/>
      <c r="C74" s="41">
        <v>20</v>
      </c>
      <c r="D74" s="41"/>
      <c r="E74" s="41">
        <v>13</v>
      </c>
      <c r="F74" s="41">
        <v>19</v>
      </c>
      <c r="G74" s="41">
        <v>13</v>
      </c>
      <c r="H74" s="41">
        <v>28</v>
      </c>
      <c r="I74" s="41">
        <v>16</v>
      </c>
      <c r="J74" s="23">
        <v>15</v>
      </c>
      <c r="K74" s="23">
        <v>20</v>
      </c>
      <c r="L74" s="23">
        <v>31</v>
      </c>
      <c r="M74" s="23">
        <v>11</v>
      </c>
      <c r="N74" s="23">
        <v>10</v>
      </c>
      <c r="O74" s="23">
        <v>10</v>
      </c>
      <c r="P74" s="23">
        <v>20</v>
      </c>
      <c r="Q74" s="23">
        <v>31</v>
      </c>
      <c r="R74" s="23">
        <v>20</v>
      </c>
      <c r="S74" s="23">
        <v>18</v>
      </c>
      <c r="T74" s="23">
        <v>12</v>
      </c>
      <c r="U74" s="23">
        <v>8</v>
      </c>
      <c r="V74" s="23">
        <v>17</v>
      </c>
      <c r="W74" s="23"/>
      <c r="X74" s="23">
        <v>12</v>
      </c>
      <c r="Y74" s="23"/>
      <c r="Z74" s="23">
        <v>20</v>
      </c>
      <c r="AA74" s="23"/>
      <c r="AB74" s="24"/>
      <c r="AC74" s="42">
        <f t="shared" ref="AC74" si="20">COUNT(C74:AA74)</f>
        <v>21</v>
      </c>
      <c r="AD74" s="43">
        <f t="shared" ref="AD74" si="21">SUM(C74:AA74)</f>
        <v>364</v>
      </c>
      <c r="AE74" s="13">
        <f t="shared" ref="AE74" si="22">AD74/$AD$80</f>
        <v>0.14560000000000001</v>
      </c>
    </row>
    <row r="75" spans="1:31" ht="13.5" thickBot="1"/>
    <row r="76" spans="1:31" ht="18" customHeight="1" thickBot="1">
      <c r="A76" s="51" t="s">
        <v>219</v>
      </c>
      <c r="B76" s="40"/>
      <c r="C76" s="41"/>
      <c r="D76" s="41"/>
      <c r="E76" s="41"/>
      <c r="F76" s="41"/>
      <c r="G76" s="41"/>
      <c r="H76" s="41"/>
      <c r="I76" s="41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>
        <v>10</v>
      </c>
      <c r="AA76" s="23"/>
      <c r="AB76" s="24"/>
      <c r="AC76" s="42">
        <f t="shared" ref="AC76" si="23">COUNT(C76:AA76)</f>
        <v>1</v>
      </c>
      <c r="AD76" s="43">
        <f t="shared" ref="AD76" si="24">SUM(C76:AA76)</f>
        <v>10</v>
      </c>
      <c r="AE76" s="13">
        <f t="shared" ref="AE76" si="25">AD76/$AD$80</f>
        <v>4.0000000000000001E-3</v>
      </c>
    </row>
    <row r="77" spans="1:31" ht="13.5" thickBot="1"/>
    <row r="78" spans="1:31" ht="13.5" thickBot="1">
      <c r="A78" s="50" t="s">
        <v>215</v>
      </c>
      <c r="B78" s="40"/>
      <c r="C78" s="41"/>
      <c r="D78" s="41"/>
      <c r="E78" s="41"/>
      <c r="F78" s="41"/>
      <c r="G78" s="41"/>
      <c r="H78" s="41"/>
      <c r="I78" s="41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>
        <v>10</v>
      </c>
      <c r="Y78" s="23"/>
      <c r="Z78" s="23"/>
      <c r="AA78" s="23"/>
      <c r="AB78" s="24"/>
      <c r="AC78" s="42">
        <f t="shared" ref="AC78" si="26">COUNT(C78:AA78)</f>
        <v>1</v>
      </c>
      <c r="AD78" s="43">
        <f t="shared" ref="AD78" si="27">SUM(C78:AA78)</f>
        <v>10</v>
      </c>
      <c r="AE78" s="13">
        <f t="shared" ref="AE78" si="28">AD78/$AD$80</f>
        <v>4.0000000000000001E-3</v>
      </c>
    </row>
    <row r="80" spans="1:31">
      <c r="C80" s="9">
        <f t="shared" ref="C80:W80" si="29">SUM(C9:C78)</f>
        <v>100</v>
      </c>
      <c r="D80" s="9">
        <f t="shared" si="29"/>
        <v>100</v>
      </c>
      <c r="E80" s="9">
        <f t="shared" si="29"/>
        <v>100</v>
      </c>
      <c r="F80" s="9">
        <f t="shared" si="29"/>
        <v>100</v>
      </c>
      <c r="G80" s="9">
        <f t="shared" si="29"/>
        <v>100</v>
      </c>
      <c r="H80" s="9">
        <f t="shared" si="29"/>
        <v>100</v>
      </c>
      <c r="I80" s="9">
        <f t="shared" si="29"/>
        <v>100</v>
      </c>
      <c r="J80" s="9">
        <f t="shared" si="29"/>
        <v>100</v>
      </c>
      <c r="K80" s="9">
        <f t="shared" si="29"/>
        <v>100</v>
      </c>
      <c r="L80" s="9">
        <f t="shared" si="29"/>
        <v>100</v>
      </c>
      <c r="M80" s="9">
        <f t="shared" si="29"/>
        <v>100</v>
      </c>
      <c r="N80" s="9">
        <f t="shared" si="29"/>
        <v>100</v>
      </c>
      <c r="O80" s="9">
        <f t="shared" si="29"/>
        <v>100</v>
      </c>
      <c r="P80" s="9">
        <f t="shared" si="29"/>
        <v>100</v>
      </c>
      <c r="Q80" s="9">
        <f t="shared" si="29"/>
        <v>100</v>
      </c>
      <c r="R80" s="9">
        <f t="shared" si="29"/>
        <v>100</v>
      </c>
      <c r="S80" s="9">
        <f t="shared" si="29"/>
        <v>100</v>
      </c>
      <c r="T80" s="9">
        <f t="shared" si="29"/>
        <v>100</v>
      </c>
      <c r="U80" s="9">
        <f t="shared" si="29"/>
        <v>100</v>
      </c>
      <c r="V80" s="9">
        <f t="shared" si="29"/>
        <v>100</v>
      </c>
      <c r="W80" s="9">
        <f t="shared" si="29"/>
        <v>100</v>
      </c>
      <c r="X80" s="9">
        <f>SUM(X9:X78)</f>
        <v>100</v>
      </c>
      <c r="Y80" s="9">
        <f t="shared" ref="Y80:Z80" si="30">SUM(Y9:Y78)</f>
        <v>100</v>
      </c>
      <c r="Z80" s="9">
        <f t="shared" si="30"/>
        <v>100</v>
      </c>
      <c r="AA80" s="9">
        <f>SUM(AA9:AA78)</f>
        <v>100</v>
      </c>
      <c r="AB80" s="3"/>
      <c r="AC80" s="37">
        <f>SUM(AC9:AC78)</f>
        <v>192</v>
      </c>
      <c r="AD80" s="38">
        <f>SUM(AD9:AD78)</f>
        <v>2500</v>
      </c>
      <c r="AE80" s="39">
        <f>AD80/$AD$80</f>
        <v>1</v>
      </c>
    </row>
  </sheetData>
  <mergeCells count="29">
    <mergeCell ref="AC4:AC5"/>
    <mergeCell ref="AD4:AD5"/>
    <mergeCell ref="AE4:AE5"/>
    <mergeCell ref="T4:T5"/>
    <mergeCell ref="U4:U5"/>
    <mergeCell ref="V4:V5"/>
    <mergeCell ref="X4:X5"/>
    <mergeCell ref="AA4:AA5"/>
    <mergeCell ref="O4:O5"/>
    <mergeCell ref="P4:P5"/>
    <mergeCell ref="Q4:Q5"/>
    <mergeCell ref="R4:R5"/>
    <mergeCell ref="S4:S5"/>
    <mergeCell ref="C2:AE2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Y4:Y5"/>
    <mergeCell ref="Z4:Z5"/>
    <mergeCell ref="W4:W5"/>
    <mergeCell ref="L4:L5"/>
    <mergeCell ref="M4:M5"/>
    <mergeCell ref="N4:N5"/>
  </mergeCells>
  <pageMargins left="0.75" right="0.75" top="1" bottom="1" header="0.5" footer="0.5"/>
  <pageSetup scale="57" orientation="portrait" horizontalDpi="300" verticalDpi="300" r:id="rId1"/>
  <headerFooter alignWithMargins="0"/>
  <rowBreaks count="1" manualBreakCount="1">
    <brk id="51" max="3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AE53"/>
  <sheetViews>
    <sheetView showGridLines="0" workbookViewId="0">
      <pane xSplit="1" ySplit="5" topLeftCell="B6" activePane="bottomRight" state="frozen"/>
      <selection pane="topRight" activeCell="C1" sqref="C1"/>
      <selection pane="bottomLeft" activeCell="A5" sqref="A5"/>
      <selection pane="bottomRight" activeCell="B6" sqref="B6"/>
    </sheetView>
  </sheetViews>
  <sheetFormatPr defaultRowHeight="12.75"/>
  <cols>
    <col min="1" max="1" width="18.85546875" customWidth="1"/>
    <col min="2" max="2" width="2" customWidth="1"/>
    <col min="3" max="3" width="4.5703125" customWidth="1"/>
    <col min="4" max="4" width="4.28515625" customWidth="1"/>
    <col min="5" max="5" width="4.85546875" customWidth="1"/>
    <col min="6" max="6" width="4.42578125" customWidth="1"/>
    <col min="7" max="7" width="4.7109375" customWidth="1"/>
    <col min="8" max="8" width="4.28515625" customWidth="1"/>
    <col min="9" max="9" width="4.5703125" customWidth="1"/>
    <col min="10" max="10" width="4.28515625" customWidth="1"/>
    <col min="11" max="11" width="5" customWidth="1"/>
    <col min="12" max="12" width="4.42578125" customWidth="1"/>
    <col min="13" max="17" width="4.28515625" customWidth="1"/>
    <col min="18" max="18" width="4.42578125" customWidth="1"/>
    <col min="19" max="19" width="4.28515625" customWidth="1"/>
    <col min="20" max="20" width="4.42578125" customWidth="1"/>
    <col min="21" max="21" width="4.28515625" customWidth="1"/>
    <col min="22" max="24" width="4.42578125" customWidth="1"/>
    <col min="25" max="25" width="4.7109375" customWidth="1"/>
    <col min="26" max="26" width="2.85546875" customWidth="1"/>
    <col min="27" max="27" width="5.85546875" customWidth="1"/>
    <col min="28" max="28" width="6.7109375" bestFit="1" customWidth="1"/>
    <col min="29" max="29" width="8.5703125" customWidth="1"/>
    <col min="262" max="262" width="18.85546875" customWidth="1"/>
    <col min="263" max="265" width="2" customWidth="1"/>
    <col min="266" max="266" width="8.7109375" bestFit="1" customWidth="1"/>
    <col min="267" max="267" width="7" bestFit="1" customWidth="1"/>
    <col min="268" max="268" width="8.7109375" bestFit="1" customWidth="1"/>
    <col min="269" max="269" width="7" bestFit="1" customWidth="1"/>
    <col min="270" max="270" width="8.7109375" bestFit="1" customWidth="1"/>
    <col min="271" max="274" width="8.7109375" customWidth="1"/>
    <col min="275" max="275" width="7" bestFit="1" customWidth="1"/>
    <col min="276" max="276" width="8.7109375" bestFit="1" customWidth="1"/>
    <col min="277" max="277" width="7" bestFit="1" customWidth="1"/>
    <col min="278" max="278" width="8.7109375" bestFit="1" customWidth="1"/>
    <col min="279" max="279" width="7" bestFit="1" customWidth="1"/>
    <col min="280" max="280" width="8.7109375" bestFit="1" customWidth="1"/>
    <col min="281" max="281" width="7" bestFit="1" customWidth="1"/>
    <col min="282" max="282" width="2.85546875" customWidth="1"/>
    <col min="283" max="283" width="5.85546875" customWidth="1"/>
    <col min="284" max="284" width="6.7109375" bestFit="1" customWidth="1"/>
    <col min="285" max="285" width="8.5703125" customWidth="1"/>
    <col min="518" max="518" width="18.85546875" customWidth="1"/>
    <col min="519" max="521" width="2" customWidth="1"/>
    <col min="522" max="522" width="8.7109375" bestFit="1" customWidth="1"/>
    <col min="523" max="523" width="7" bestFit="1" customWidth="1"/>
    <col min="524" max="524" width="8.7109375" bestFit="1" customWidth="1"/>
    <col min="525" max="525" width="7" bestFit="1" customWidth="1"/>
    <col min="526" max="526" width="8.7109375" bestFit="1" customWidth="1"/>
    <col min="527" max="530" width="8.7109375" customWidth="1"/>
    <col min="531" max="531" width="7" bestFit="1" customWidth="1"/>
    <col min="532" max="532" width="8.7109375" bestFit="1" customWidth="1"/>
    <col min="533" max="533" width="7" bestFit="1" customWidth="1"/>
    <col min="534" max="534" width="8.7109375" bestFit="1" customWidth="1"/>
    <col min="535" max="535" width="7" bestFit="1" customWidth="1"/>
    <col min="536" max="536" width="8.7109375" bestFit="1" customWidth="1"/>
    <col min="537" max="537" width="7" bestFit="1" customWidth="1"/>
    <col min="538" max="538" width="2.85546875" customWidth="1"/>
    <col min="539" max="539" width="5.85546875" customWidth="1"/>
    <col min="540" max="540" width="6.7109375" bestFit="1" customWidth="1"/>
    <col min="541" max="541" width="8.5703125" customWidth="1"/>
    <col min="774" max="774" width="18.85546875" customWidth="1"/>
    <col min="775" max="777" width="2" customWidth="1"/>
    <col min="778" max="778" width="8.7109375" bestFit="1" customWidth="1"/>
    <col min="779" max="779" width="7" bestFit="1" customWidth="1"/>
    <col min="780" max="780" width="8.7109375" bestFit="1" customWidth="1"/>
    <col min="781" max="781" width="7" bestFit="1" customWidth="1"/>
    <col min="782" max="782" width="8.7109375" bestFit="1" customWidth="1"/>
    <col min="783" max="786" width="8.7109375" customWidth="1"/>
    <col min="787" max="787" width="7" bestFit="1" customWidth="1"/>
    <col min="788" max="788" width="8.7109375" bestFit="1" customWidth="1"/>
    <col min="789" max="789" width="7" bestFit="1" customWidth="1"/>
    <col min="790" max="790" width="8.7109375" bestFit="1" customWidth="1"/>
    <col min="791" max="791" width="7" bestFit="1" customWidth="1"/>
    <col min="792" max="792" width="8.7109375" bestFit="1" customWidth="1"/>
    <col min="793" max="793" width="7" bestFit="1" customWidth="1"/>
    <col min="794" max="794" width="2.85546875" customWidth="1"/>
    <col min="795" max="795" width="5.85546875" customWidth="1"/>
    <col min="796" max="796" width="6.7109375" bestFit="1" customWidth="1"/>
    <col min="797" max="797" width="8.5703125" customWidth="1"/>
    <col min="1030" max="1030" width="18.85546875" customWidth="1"/>
    <col min="1031" max="1033" width="2" customWidth="1"/>
    <col min="1034" max="1034" width="8.7109375" bestFit="1" customWidth="1"/>
    <col min="1035" max="1035" width="7" bestFit="1" customWidth="1"/>
    <col min="1036" max="1036" width="8.7109375" bestFit="1" customWidth="1"/>
    <col min="1037" max="1037" width="7" bestFit="1" customWidth="1"/>
    <col min="1038" max="1038" width="8.7109375" bestFit="1" customWidth="1"/>
    <col min="1039" max="1042" width="8.7109375" customWidth="1"/>
    <col min="1043" max="1043" width="7" bestFit="1" customWidth="1"/>
    <col min="1044" max="1044" width="8.7109375" bestFit="1" customWidth="1"/>
    <col min="1045" max="1045" width="7" bestFit="1" customWidth="1"/>
    <col min="1046" max="1046" width="8.7109375" bestFit="1" customWidth="1"/>
    <col min="1047" max="1047" width="7" bestFit="1" customWidth="1"/>
    <col min="1048" max="1048" width="8.7109375" bestFit="1" customWidth="1"/>
    <col min="1049" max="1049" width="7" bestFit="1" customWidth="1"/>
    <col min="1050" max="1050" width="2.85546875" customWidth="1"/>
    <col min="1051" max="1051" width="5.85546875" customWidth="1"/>
    <col min="1052" max="1052" width="6.7109375" bestFit="1" customWidth="1"/>
    <col min="1053" max="1053" width="8.5703125" customWidth="1"/>
    <col min="1286" max="1286" width="18.85546875" customWidth="1"/>
    <col min="1287" max="1289" width="2" customWidth="1"/>
    <col min="1290" max="1290" width="8.7109375" bestFit="1" customWidth="1"/>
    <col min="1291" max="1291" width="7" bestFit="1" customWidth="1"/>
    <col min="1292" max="1292" width="8.7109375" bestFit="1" customWidth="1"/>
    <col min="1293" max="1293" width="7" bestFit="1" customWidth="1"/>
    <col min="1294" max="1294" width="8.7109375" bestFit="1" customWidth="1"/>
    <col min="1295" max="1298" width="8.7109375" customWidth="1"/>
    <col min="1299" max="1299" width="7" bestFit="1" customWidth="1"/>
    <col min="1300" max="1300" width="8.7109375" bestFit="1" customWidth="1"/>
    <col min="1301" max="1301" width="7" bestFit="1" customWidth="1"/>
    <col min="1302" max="1302" width="8.7109375" bestFit="1" customWidth="1"/>
    <col min="1303" max="1303" width="7" bestFit="1" customWidth="1"/>
    <col min="1304" max="1304" width="8.7109375" bestFit="1" customWidth="1"/>
    <col min="1305" max="1305" width="7" bestFit="1" customWidth="1"/>
    <col min="1306" max="1306" width="2.85546875" customWidth="1"/>
    <col min="1307" max="1307" width="5.85546875" customWidth="1"/>
    <col min="1308" max="1308" width="6.7109375" bestFit="1" customWidth="1"/>
    <col min="1309" max="1309" width="8.5703125" customWidth="1"/>
    <col min="1542" max="1542" width="18.85546875" customWidth="1"/>
    <col min="1543" max="1545" width="2" customWidth="1"/>
    <col min="1546" max="1546" width="8.7109375" bestFit="1" customWidth="1"/>
    <col min="1547" max="1547" width="7" bestFit="1" customWidth="1"/>
    <col min="1548" max="1548" width="8.7109375" bestFit="1" customWidth="1"/>
    <col min="1549" max="1549" width="7" bestFit="1" customWidth="1"/>
    <col min="1550" max="1550" width="8.7109375" bestFit="1" customWidth="1"/>
    <col min="1551" max="1554" width="8.7109375" customWidth="1"/>
    <col min="1555" max="1555" width="7" bestFit="1" customWidth="1"/>
    <col min="1556" max="1556" width="8.7109375" bestFit="1" customWidth="1"/>
    <col min="1557" max="1557" width="7" bestFit="1" customWidth="1"/>
    <col min="1558" max="1558" width="8.7109375" bestFit="1" customWidth="1"/>
    <col min="1559" max="1559" width="7" bestFit="1" customWidth="1"/>
    <col min="1560" max="1560" width="8.7109375" bestFit="1" customWidth="1"/>
    <col min="1561" max="1561" width="7" bestFit="1" customWidth="1"/>
    <col min="1562" max="1562" width="2.85546875" customWidth="1"/>
    <col min="1563" max="1563" width="5.85546875" customWidth="1"/>
    <col min="1564" max="1564" width="6.7109375" bestFit="1" customWidth="1"/>
    <col min="1565" max="1565" width="8.5703125" customWidth="1"/>
    <col min="1798" max="1798" width="18.85546875" customWidth="1"/>
    <col min="1799" max="1801" width="2" customWidth="1"/>
    <col min="1802" max="1802" width="8.7109375" bestFit="1" customWidth="1"/>
    <col min="1803" max="1803" width="7" bestFit="1" customWidth="1"/>
    <col min="1804" max="1804" width="8.7109375" bestFit="1" customWidth="1"/>
    <col min="1805" max="1805" width="7" bestFit="1" customWidth="1"/>
    <col min="1806" max="1806" width="8.7109375" bestFit="1" customWidth="1"/>
    <col min="1807" max="1810" width="8.7109375" customWidth="1"/>
    <col min="1811" max="1811" width="7" bestFit="1" customWidth="1"/>
    <col min="1812" max="1812" width="8.7109375" bestFit="1" customWidth="1"/>
    <col min="1813" max="1813" width="7" bestFit="1" customWidth="1"/>
    <col min="1814" max="1814" width="8.7109375" bestFit="1" customWidth="1"/>
    <col min="1815" max="1815" width="7" bestFit="1" customWidth="1"/>
    <col min="1816" max="1816" width="8.7109375" bestFit="1" customWidth="1"/>
    <col min="1817" max="1817" width="7" bestFit="1" customWidth="1"/>
    <col min="1818" max="1818" width="2.85546875" customWidth="1"/>
    <col min="1819" max="1819" width="5.85546875" customWidth="1"/>
    <col min="1820" max="1820" width="6.7109375" bestFit="1" customWidth="1"/>
    <col min="1821" max="1821" width="8.5703125" customWidth="1"/>
    <col min="2054" max="2054" width="18.85546875" customWidth="1"/>
    <col min="2055" max="2057" width="2" customWidth="1"/>
    <col min="2058" max="2058" width="8.7109375" bestFit="1" customWidth="1"/>
    <col min="2059" max="2059" width="7" bestFit="1" customWidth="1"/>
    <col min="2060" max="2060" width="8.7109375" bestFit="1" customWidth="1"/>
    <col min="2061" max="2061" width="7" bestFit="1" customWidth="1"/>
    <col min="2062" max="2062" width="8.7109375" bestFit="1" customWidth="1"/>
    <col min="2063" max="2066" width="8.7109375" customWidth="1"/>
    <col min="2067" max="2067" width="7" bestFit="1" customWidth="1"/>
    <col min="2068" max="2068" width="8.7109375" bestFit="1" customWidth="1"/>
    <col min="2069" max="2069" width="7" bestFit="1" customWidth="1"/>
    <col min="2070" max="2070" width="8.7109375" bestFit="1" customWidth="1"/>
    <col min="2071" max="2071" width="7" bestFit="1" customWidth="1"/>
    <col min="2072" max="2072" width="8.7109375" bestFit="1" customWidth="1"/>
    <col min="2073" max="2073" width="7" bestFit="1" customWidth="1"/>
    <col min="2074" max="2074" width="2.85546875" customWidth="1"/>
    <col min="2075" max="2075" width="5.85546875" customWidth="1"/>
    <col min="2076" max="2076" width="6.7109375" bestFit="1" customWidth="1"/>
    <col min="2077" max="2077" width="8.5703125" customWidth="1"/>
    <col min="2310" max="2310" width="18.85546875" customWidth="1"/>
    <col min="2311" max="2313" width="2" customWidth="1"/>
    <col min="2314" max="2314" width="8.7109375" bestFit="1" customWidth="1"/>
    <col min="2315" max="2315" width="7" bestFit="1" customWidth="1"/>
    <col min="2316" max="2316" width="8.7109375" bestFit="1" customWidth="1"/>
    <col min="2317" max="2317" width="7" bestFit="1" customWidth="1"/>
    <col min="2318" max="2318" width="8.7109375" bestFit="1" customWidth="1"/>
    <col min="2319" max="2322" width="8.7109375" customWidth="1"/>
    <col min="2323" max="2323" width="7" bestFit="1" customWidth="1"/>
    <col min="2324" max="2324" width="8.7109375" bestFit="1" customWidth="1"/>
    <col min="2325" max="2325" width="7" bestFit="1" customWidth="1"/>
    <col min="2326" max="2326" width="8.7109375" bestFit="1" customWidth="1"/>
    <col min="2327" max="2327" width="7" bestFit="1" customWidth="1"/>
    <col min="2328" max="2328" width="8.7109375" bestFit="1" customWidth="1"/>
    <col min="2329" max="2329" width="7" bestFit="1" customWidth="1"/>
    <col min="2330" max="2330" width="2.85546875" customWidth="1"/>
    <col min="2331" max="2331" width="5.85546875" customWidth="1"/>
    <col min="2332" max="2332" width="6.7109375" bestFit="1" customWidth="1"/>
    <col min="2333" max="2333" width="8.5703125" customWidth="1"/>
    <col min="2566" max="2566" width="18.85546875" customWidth="1"/>
    <col min="2567" max="2569" width="2" customWidth="1"/>
    <col min="2570" max="2570" width="8.7109375" bestFit="1" customWidth="1"/>
    <col min="2571" max="2571" width="7" bestFit="1" customWidth="1"/>
    <col min="2572" max="2572" width="8.7109375" bestFit="1" customWidth="1"/>
    <col min="2573" max="2573" width="7" bestFit="1" customWidth="1"/>
    <col min="2574" max="2574" width="8.7109375" bestFit="1" customWidth="1"/>
    <col min="2575" max="2578" width="8.7109375" customWidth="1"/>
    <col min="2579" max="2579" width="7" bestFit="1" customWidth="1"/>
    <col min="2580" max="2580" width="8.7109375" bestFit="1" customWidth="1"/>
    <col min="2581" max="2581" width="7" bestFit="1" customWidth="1"/>
    <col min="2582" max="2582" width="8.7109375" bestFit="1" customWidth="1"/>
    <col min="2583" max="2583" width="7" bestFit="1" customWidth="1"/>
    <col min="2584" max="2584" width="8.7109375" bestFit="1" customWidth="1"/>
    <col min="2585" max="2585" width="7" bestFit="1" customWidth="1"/>
    <col min="2586" max="2586" width="2.85546875" customWidth="1"/>
    <col min="2587" max="2587" width="5.85546875" customWidth="1"/>
    <col min="2588" max="2588" width="6.7109375" bestFit="1" customWidth="1"/>
    <col min="2589" max="2589" width="8.5703125" customWidth="1"/>
    <col min="2822" max="2822" width="18.85546875" customWidth="1"/>
    <col min="2823" max="2825" width="2" customWidth="1"/>
    <col min="2826" max="2826" width="8.7109375" bestFit="1" customWidth="1"/>
    <col min="2827" max="2827" width="7" bestFit="1" customWidth="1"/>
    <col min="2828" max="2828" width="8.7109375" bestFit="1" customWidth="1"/>
    <col min="2829" max="2829" width="7" bestFit="1" customWidth="1"/>
    <col min="2830" max="2830" width="8.7109375" bestFit="1" customWidth="1"/>
    <col min="2831" max="2834" width="8.7109375" customWidth="1"/>
    <col min="2835" max="2835" width="7" bestFit="1" customWidth="1"/>
    <col min="2836" max="2836" width="8.7109375" bestFit="1" customWidth="1"/>
    <col min="2837" max="2837" width="7" bestFit="1" customWidth="1"/>
    <col min="2838" max="2838" width="8.7109375" bestFit="1" customWidth="1"/>
    <col min="2839" max="2839" width="7" bestFit="1" customWidth="1"/>
    <col min="2840" max="2840" width="8.7109375" bestFit="1" customWidth="1"/>
    <col min="2841" max="2841" width="7" bestFit="1" customWidth="1"/>
    <col min="2842" max="2842" width="2.85546875" customWidth="1"/>
    <col min="2843" max="2843" width="5.85546875" customWidth="1"/>
    <col min="2844" max="2844" width="6.7109375" bestFit="1" customWidth="1"/>
    <col min="2845" max="2845" width="8.5703125" customWidth="1"/>
    <col min="3078" max="3078" width="18.85546875" customWidth="1"/>
    <col min="3079" max="3081" width="2" customWidth="1"/>
    <col min="3082" max="3082" width="8.7109375" bestFit="1" customWidth="1"/>
    <col min="3083" max="3083" width="7" bestFit="1" customWidth="1"/>
    <col min="3084" max="3084" width="8.7109375" bestFit="1" customWidth="1"/>
    <col min="3085" max="3085" width="7" bestFit="1" customWidth="1"/>
    <col min="3086" max="3086" width="8.7109375" bestFit="1" customWidth="1"/>
    <col min="3087" max="3090" width="8.7109375" customWidth="1"/>
    <col min="3091" max="3091" width="7" bestFit="1" customWidth="1"/>
    <col min="3092" max="3092" width="8.7109375" bestFit="1" customWidth="1"/>
    <col min="3093" max="3093" width="7" bestFit="1" customWidth="1"/>
    <col min="3094" max="3094" width="8.7109375" bestFit="1" customWidth="1"/>
    <col min="3095" max="3095" width="7" bestFit="1" customWidth="1"/>
    <col min="3096" max="3096" width="8.7109375" bestFit="1" customWidth="1"/>
    <col min="3097" max="3097" width="7" bestFit="1" customWidth="1"/>
    <col min="3098" max="3098" width="2.85546875" customWidth="1"/>
    <col min="3099" max="3099" width="5.85546875" customWidth="1"/>
    <col min="3100" max="3100" width="6.7109375" bestFit="1" customWidth="1"/>
    <col min="3101" max="3101" width="8.5703125" customWidth="1"/>
    <col min="3334" max="3334" width="18.85546875" customWidth="1"/>
    <col min="3335" max="3337" width="2" customWidth="1"/>
    <col min="3338" max="3338" width="8.7109375" bestFit="1" customWidth="1"/>
    <col min="3339" max="3339" width="7" bestFit="1" customWidth="1"/>
    <col min="3340" max="3340" width="8.7109375" bestFit="1" customWidth="1"/>
    <col min="3341" max="3341" width="7" bestFit="1" customWidth="1"/>
    <col min="3342" max="3342" width="8.7109375" bestFit="1" customWidth="1"/>
    <col min="3343" max="3346" width="8.7109375" customWidth="1"/>
    <col min="3347" max="3347" width="7" bestFit="1" customWidth="1"/>
    <col min="3348" max="3348" width="8.7109375" bestFit="1" customWidth="1"/>
    <col min="3349" max="3349" width="7" bestFit="1" customWidth="1"/>
    <col min="3350" max="3350" width="8.7109375" bestFit="1" customWidth="1"/>
    <col min="3351" max="3351" width="7" bestFit="1" customWidth="1"/>
    <col min="3352" max="3352" width="8.7109375" bestFit="1" customWidth="1"/>
    <col min="3353" max="3353" width="7" bestFit="1" customWidth="1"/>
    <col min="3354" max="3354" width="2.85546875" customWidth="1"/>
    <col min="3355" max="3355" width="5.85546875" customWidth="1"/>
    <col min="3356" max="3356" width="6.7109375" bestFit="1" customWidth="1"/>
    <col min="3357" max="3357" width="8.5703125" customWidth="1"/>
    <col min="3590" max="3590" width="18.85546875" customWidth="1"/>
    <col min="3591" max="3593" width="2" customWidth="1"/>
    <col min="3594" max="3594" width="8.7109375" bestFit="1" customWidth="1"/>
    <col min="3595" max="3595" width="7" bestFit="1" customWidth="1"/>
    <col min="3596" max="3596" width="8.7109375" bestFit="1" customWidth="1"/>
    <col min="3597" max="3597" width="7" bestFit="1" customWidth="1"/>
    <col min="3598" max="3598" width="8.7109375" bestFit="1" customWidth="1"/>
    <col min="3599" max="3602" width="8.7109375" customWidth="1"/>
    <col min="3603" max="3603" width="7" bestFit="1" customWidth="1"/>
    <col min="3604" max="3604" width="8.7109375" bestFit="1" customWidth="1"/>
    <col min="3605" max="3605" width="7" bestFit="1" customWidth="1"/>
    <col min="3606" max="3606" width="8.7109375" bestFit="1" customWidth="1"/>
    <col min="3607" max="3607" width="7" bestFit="1" customWidth="1"/>
    <col min="3608" max="3608" width="8.7109375" bestFit="1" customWidth="1"/>
    <col min="3609" max="3609" width="7" bestFit="1" customWidth="1"/>
    <col min="3610" max="3610" width="2.85546875" customWidth="1"/>
    <col min="3611" max="3611" width="5.85546875" customWidth="1"/>
    <col min="3612" max="3612" width="6.7109375" bestFit="1" customWidth="1"/>
    <col min="3613" max="3613" width="8.5703125" customWidth="1"/>
    <col min="3846" max="3846" width="18.85546875" customWidth="1"/>
    <col min="3847" max="3849" width="2" customWidth="1"/>
    <col min="3850" max="3850" width="8.7109375" bestFit="1" customWidth="1"/>
    <col min="3851" max="3851" width="7" bestFit="1" customWidth="1"/>
    <col min="3852" max="3852" width="8.7109375" bestFit="1" customWidth="1"/>
    <col min="3853" max="3853" width="7" bestFit="1" customWidth="1"/>
    <col min="3854" max="3854" width="8.7109375" bestFit="1" customWidth="1"/>
    <col min="3855" max="3858" width="8.7109375" customWidth="1"/>
    <col min="3859" max="3859" width="7" bestFit="1" customWidth="1"/>
    <col min="3860" max="3860" width="8.7109375" bestFit="1" customWidth="1"/>
    <col min="3861" max="3861" width="7" bestFit="1" customWidth="1"/>
    <col min="3862" max="3862" width="8.7109375" bestFit="1" customWidth="1"/>
    <col min="3863" max="3863" width="7" bestFit="1" customWidth="1"/>
    <col min="3864" max="3864" width="8.7109375" bestFit="1" customWidth="1"/>
    <col min="3865" max="3865" width="7" bestFit="1" customWidth="1"/>
    <col min="3866" max="3866" width="2.85546875" customWidth="1"/>
    <col min="3867" max="3867" width="5.85546875" customWidth="1"/>
    <col min="3868" max="3868" width="6.7109375" bestFit="1" customWidth="1"/>
    <col min="3869" max="3869" width="8.5703125" customWidth="1"/>
    <col min="4102" max="4102" width="18.85546875" customWidth="1"/>
    <col min="4103" max="4105" width="2" customWidth="1"/>
    <col min="4106" max="4106" width="8.7109375" bestFit="1" customWidth="1"/>
    <col min="4107" max="4107" width="7" bestFit="1" customWidth="1"/>
    <col min="4108" max="4108" width="8.7109375" bestFit="1" customWidth="1"/>
    <col min="4109" max="4109" width="7" bestFit="1" customWidth="1"/>
    <col min="4110" max="4110" width="8.7109375" bestFit="1" customWidth="1"/>
    <col min="4111" max="4114" width="8.7109375" customWidth="1"/>
    <col min="4115" max="4115" width="7" bestFit="1" customWidth="1"/>
    <col min="4116" max="4116" width="8.7109375" bestFit="1" customWidth="1"/>
    <col min="4117" max="4117" width="7" bestFit="1" customWidth="1"/>
    <col min="4118" max="4118" width="8.7109375" bestFit="1" customWidth="1"/>
    <col min="4119" max="4119" width="7" bestFit="1" customWidth="1"/>
    <col min="4120" max="4120" width="8.7109375" bestFit="1" customWidth="1"/>
    <col min="4121" max="4121" width="7" bestFit="1" customWidth="1"/>
    <col min="4122" max="4122" width="2.85546875" customWidth="1"/>
    <col min="4123" max="4123" width="5.85546875" customWidth="1"/>
    <col min="4124" max="4124" width="6.7109375" bestFit="1" customWidth="1"/>
    <col min="4125" max="4125" width="8.5703125" customWidth="1"/>
    <col min="4358" max="4358" width="18.85546875" customWidth="1"/>
    <col min="4359" max="4361" width="2" customWidth="1"/>
    <col min="4362" max="4362" width="8.7109375" bestFit="1" customWidth="1"/>
    <col min="4363" max="4363" width="7" bestFit="1" customWidth="1"/>
    <col min="4364" max="4364" width="8.7109375" bestFit="1" customWidth="1"/>
    <col min="4365" max="4365" width="7" bestFit="1" customWidth="1"/>
    <col min="4366" max="4366" width="8.7109375" bestFit="1" customWidth="1"/>
    <col min="4367" max="4370" width="8.7109375" customWidth="1"/>
    <col min="4371" max="4371" width="7" bestFit="1" customWidth="1"/>
    <col min="4372" max="4372" width="8.7109375" bestFit="1" customWidth="1"/>
    <col min="4373" max="4373" width="7" bestFit="1" customWidth="1"/>
    <col min="4374" max="4374" width="8.7109375" bestFit="1" customWidth="1"/>
    <col min="4375" max="4375" width="7" bestFit="1" customWidth="1"/>
    <col min="4376" max="4376" width="8.7109375" bestFit="1" customWidth="1"/>
    <col min="4377" max="4377" width="7" bestFit="1" customWidth="1"/>
    <col min="4378" max="4378" width="2.85546875" customWidth="1"/>
    <col min="4379" max="4379" width="5.85546875" customWidth="1"/>
    <col min="4380" max="4380" width="6.7109375" bestFit="1" customWidth="1"/>
    <col min="4381" max="4381" width="8.5703125" customWidth="1"/>
    <col min="4614" max="4614" width="18.85546875" customWidth="1"/>
    <col min="4615" max="4617" width="2" customWidth="1"/>
    <col min="4618" max="4618" width="8.7109375" bestFit="1" customWidth="1"/>
    <col min="4619" max="4619" width="7" bestFit="1" customWidth="1"/>
    <col min="4620" max="4620" width="8.7109375" bestFit="1" customWidth="1"/>
    <col min="4621" max="4621" width="7" bestFit="1" customWidth="1"/>
    <col min="4622" max="4622" width="8.7109375" bestFit="1" customWidth="1"/>
    <col min="4623" max="4626" width="8.7109375" customWidth="1"/>
    <col min="4627" max="4627" width="7" bestFit="1" customWidth="1"/>
    <col min="4628" max="4628" width="8.7109375" bestFit="1" customWidth="1"/>
    <col min="4629" max="4629" width="7" bestFit="1" customWidth="1"/>
    <col min="4630" max="4630" width="8.7109375" bestFit="1" customWidth="1"/>
    <col min="4631" max="4631" width="7" bestFit="1" customWidth="1"/>
    <col min="4632" max="4632" width="8.7109375" bestFit="1" customWidth="1"/>
    <col min="4633" max="4633" width="7" bestFit="1" customWidth="1"/>
    <col min="4634" max="4634" width="2.85546875" customWidth="1"/>
    <col min="4635" max="4635" width="5.85546875" customWidth="1"/>
    <col min="4636" max="4636" width="6.7109375" bestFit="1" customWidth="1"/>
    <col min="4637" max="4637" width="8.5703125" customWidth="1"/>
    <col min="4870" max="4870" width="18.85546875" customWidth="1"/>
    <col min="4871" max="4873" width="2" customWidth="1"/>
    <col min="4874" max="4874" width="8.7109375" bestFit="1" customWidth="1"/>
    <col min="4875" max="4875" width="7" bestFit="1" customWidth="1"/>
    <col min="4876" max="4876" width="8.7109375" bestFit="1" customWidth="1"/>
    <col min="4877" max="4877" width="7" bestFit="1" customWidth="1"/>
    <col min="4878" max="4878" width="8.7109375" bestFit="1" customWidth="1"/>
    <col min="4879" max="4882" width="8.7109375" customWidth="1"/>
    <col min="4883" max="4883" width="7" bestFit="1" customWidth="1"/>
    <col min="4884" max="4884" width="8.7109375" bestFit="1" customWidth="1"/>
    <col min="4885" max="4885" width="7" bestFit="1" customWidth="1"/>
    <col min="4886" max="4886" width="8.7109375" bestFit="1" customWidth="1"/>
    <col min="4887" max="4887" width="7" bestFit="1" customWidth="1"/>
    <col min="4888" max="4888" width="8.7109375" bestFit="1" customWidth="1"/>
    <col min="4889" max="4889" width="7" bestFit="1" customWidth="1"/>
    <col min="4890" max="4890" width="2.85546875" customWidth="1"/>
    <col min="4891" max="4891" width="5.85546875" customWidth="1"/>
    <col min="4892" max="4892" width="6.7109375" bestFit="1" customWidth="1"/>
    <col min="4893" max="4893" width="8.5703125" customWidth="1"/>
    <col min="5126" max="5126" width="18.85546875" customWidth="1"/>
    <col min="5127" max="5129" width="2" customWidth="1"/>
    <col min="5130" max="5130" width="8.7109375" bestFit="1" customWidth="1"/>
    <col min="5131" max="5131" width="7" bestFit="1" customWidth="1"/>
    <col min="5132" max="5132" width="8.7109375" bestFit="1" customWidth="1"/>
    <col min="5133" max="5133" width="7" bestFit="1" customWidth="1"/>
    <col min="5134" max="5134" width="8.7109375" bestFit="1" customWidth="1"/>
    <col min="5135" max="5138" width="8.7109375" customWidth="1"/>
    <col min="5139" max="5139" width="7" bestFit="1" customWidth="1"/>
    <col min="5140" max="5140" width="8.7109375" bestFit="1" customWidth="1"/>
    <col min="5141" max="5141" width="7" bestFit="1" customWidth="1"/>
    <col min="5142" max="5142" width="8.7109375" bestFit="1" customWidth="1"/>
    <col min="5143" max="5143" width="7" bestFit="1" customWidth="1"/>
    <col min="5144" max="5144" width="8.7109375" bestFit="1" customWidth="1"/>
    <col min="5145" max="5145" width="7" bestFit="1" customWidth="1"/>
    <col min="5146" max="5146" width="2.85546875" customWidth="1"/>
    <col min="5147" max="5147" width="5.85546875" customWidth="1"/>
    <col min="5148" max="5148" width="6.7109375" bestFit="1" customWidth="1"/>
    <col min="5149" max="5149" width="8.5703125" customWidth="1"/>
    <col min="5382" max="5382" width="18.85546875" customWidth="1"/>
    <col min="5383" max="5385" width="2" customWidth="1"/>
    <col min="5386" max="5386" width="8.7109375" bestFit="1" customWidth="1"/>
    <col min="5387" max="5387" width="7" bestFit="1" customWidth="1"/>
    <col min="5388" max="5388" width="8.7109375" bestFit="1" customWidth="1"/>
    <col min="5389" max="5389" width="7" bestFit="1" customWidth="1"/>
    <col min="5390" max="5390" width="8.7109375" bestFit="1" customWidth="1"/>
    <col min="5391" max="5394" width="8.7109375" customWidth="1"/>
    <col min="5395" max="5395" width="7" bestFit="1" customWidth="1"/>
    <col min="5396" max="5396" width="8.7109375" bestFit="1" customWidth="1"/>
    <col min="5397" max="5397" width="7" bestFit="1" customWidth="1"/>
    <col min="5398" max="5398" width="8.7109375" bestFit="1" customWidth="1"/>
    <col min="5399" max="5399" width="7" bestFit="1" customWidth="1"/>
    <col min="5400" max="5400" width="8.7109375" bestFit="1" customWidth="1"/>
    <col min="5401" max="5401" width="7" bestFit="1" customWidth="1"/>
    <col min="5402" max="5402" width="2.85546875" customWidth="1"/>
    <col min="5403" max="5403" width="5.85546875" customWidth="1"/>
    <col min="5404" max="5404" width="6.7109375" bestFit="1" customWidth="1"/>
    <col min="5405" max="5405" width="8.5703125" customWidth="1"/>
    <col min="5638" max="5638" width="18.85546875" customWidth="1"/>
    <col min="5639" max="5641" width="2" customWidth="1"/>
    <col min="5642" max="5642" width="8.7109375" bestFit="1" customWidth="1"/>
    <col min="5643" max="5643" width="7" bestFit="1" customWidth="1"/>
    <col min="5644" max="5644" width="8.7109375" bestFit="1" customWidth="1"/>
    <col min="5645" max="5645" width="7" bestFit="1" customWidth="1"/>
    <col min="5646" max="5646" width="8.7109375" bestFit="1" customWidth="1"/>
    <col min="5647" max="5650" width="8.7109375" customWidth="1"/>
    <col min="5651" max="5651" width="7" bestFit="1" customWidth="1"/>
    <col min="5652" max="5652" width="8.7109375" bestFit="1" customWidth="1"/>
    <col min="5653" max="5653" width="7" bestFit="1" customWidth="1"/>
    <col min="5654" max="5654" width="8.7109375" bestFit="1" customWidth="1"/>
    <col min="5655" max="5655" width="7" bestFit="1" customWidth="1"/>
    <col min="5656" max="5656" width="8.7109375" bestFit="1" customWidth="1"/>
    <col min="5657" max="5657" width="7" bestFit="1" customWidth="1"/>
    <col min="5658" max="5658" width="2.85546875" customWidth="1"/>
    <col min="5659" max="5659" width="5.85546875" customWidth="1"/>
    <col min="5660" max="5660" width="6.7109375" bestFit="1" customWidth="1"/>
    <col min="5661" max="5661" width="8.5703125" customWidth="1"/>
    <col min="5894" max="5894" width="18.85546875" customWidth="1"/>
    <col min="5895" max="5897" width="2" customWidth="1"/>
    <col min="5898" max="5898" width="8.7109375" bestFit="1" customWidth="1"/>
    <col min="5899" max="5899" width="7" bestFit="1" customWidth="1"/>
    <col min="5900" max="5900" width="8.7109375" bestFit="1" customWidth="1"/>
    <col min="5901" max="5901" width="7" bestFit="1" customWidth="1"/>
    <col min="5902" max="5902" width="8.7109375" bestFit="1" customWidth="1"/>
    <col min="5903" max="5906" width="8.7109375" customWidth="1"/>
    <col min="5907" max="5907" width="7" bestFit="1" customWidth="1"/>
    <col min="5908" max="5908" width="8.7109375" bestFit="1" customWidth="1"/>
    <col min="5909" max="5909" width="7" bestFit="1" customWidth="1"/>
    <col min="5910" max="5910" width="8.7109375" bestFit="1" customWidth="1"/>
    <col min="5911" max="5911" width="7" bestFit="1" customWidth="1"/>
    <col min="5912" max="5912" width="8.7109375" bestFit="1" customWidth="1"/>
    <col min="5913" max="5913" width="7" bestFit="1" customWidth="1"/>
    <col min="5914" max="5914" width="2.85546875" customWidth="1"/>
    <col min="5915" max="5915" width="5.85546875" customWidth="1"/>
    <col min="5916" max="5916" width="6.7109375" bestFit="1" customWidth="1"/>
    <col min="5917" max="5917" width="8.5703125" customWidth="1"/>
    <col min="6150" max="6150" width="18.85546875" customWidth="1"/>
    <col min="6151" max="6153" width="2" customWidth="1"/>
    <col min="6154" max="6154" width="8.7109375" bestFit="1" customWidth="1"/>
    <col min="6155" max="6155" width="7" bestFit="1" customWidth="1"/>
    <col min="6156" max="6156" width="8.7109375" bestFit="1" customWidth="1"/>
    <col min="6157" max="6157" width="7" bestFit="1" customWidth="1"/>
    <col min="6158" max="6158" width="8.7109375" bestFit="1" customWidth="1"/>
    <col min="6159" max="6162" width="8.7109375" customWidth="1"/>
    <col min="6163" max="6163" width="7" bestFit="1" customWidth="1"/>
    <col min="6164" max="6164" width="8.7109375" bestFit="1" customWidth="1"/>
    <col min="6165" max="6165" width="7" bestFit="1" customWidth="1"/>
    <col min="6166" max="6166" width="8.7109375" bestFit="1" customWidth="1"/>
    <col min="6167" max="6167" width="7" bestFit="1" customWidth="1"/>
    <col min="6168" max="6168" width="8.7109375" bestFit="1" customWidth="1"/>
    <col min="6169" max="6169" width="7" bestFit="1" customWidth="1"/>
    <col min="6170" max="6170" width="2.85546875" customWidth="1"/>
    <col min="6171" max="6171" width="5.85546875" customWidth="1"/>
    <col min="6172" max="6172" width="6.7109375" bestFit="1" customWidth="1"/>
    <col min="6173" max="6173" width="8.5703125" customWidth="1"/>
    <col min="6406" max="6406" width="18.85546875" customWidth="1"/>
    <col min="6407" max="6409" width="2" customWidth="1"/>
    <col min="6410" max="6410" width="8.7109375" bestFit="1" customWidth="1"/>
    <col min="6411" max="6411" width="7" bestFit="1" customWidth="1"/>
    <col min="6412" max="6412" width="8.7109375" bestFit="1" customWidth="1"/>
    <col min="6413" max="6413" width="7" bestFit="1" customWidth="1"/>
    <col min="6414" max="6414" width="8.7109375" bestFit="1" customWidth="1"/>
    <col min="6415" max="6418" width="8.7109375" customWidth="1"/>
    <col min="6419" max="6419" width="7" bestFit="1" customWidth="1"/>
    <col min="6420" max="6420" width="8.7109375" bestFit="1" customWidth="1"/>
    <col min="6421" max="6421" width="7" bestFit="1" customWidth="1"/>
    <col min="6422" max="6422" width="8.7109375" bestFit="1" customWidth="1"/>
    <col min="6423" max="6423" width="7" bestFit="1" customWidth="1"/>
    <col min="6424" max="6424" width="8.7109375" bestFit="1" customWidth="1"/>
    <col min="6425" max="6425" width="7" bestFit="1" customWidth="1"/>
    <col min="6426" max="6426" width="2.85546875" customWidth="1"/>
    <col min="6427" max="6427" width="5.85546875" customWidth="1"/>
    <col min="6428" max="6428" width="6.7109375" bestFit="1" customWidth="1"/>
    <col min="6429" max="6429" width="8.5703125" customWidth="1"/>
    <col min="6662" max="6662" width="18.85546875" customWidth="1"/>
    <col min="6663" max="6665" width="2" customWidth="1"/>
    <col min="6666" max="6666" width="8.7109375" bestFit="1" customWidth="1"/>
    <col min="6667" max="6667" width="7" bestFit="1" customWidth="1"/>
    <col min="6668" max="6668" width="8.7109375" bestFit="1" customWidth="1"/>
    <col min="6669" max="6669" width="7" bestFit="1" customWidth="1"/>
    <col min="6670" max="6670" width="8.7109375" bestFit="1" customWidth="1"/>
    <col min="6671" max="6674" width="8.7109375" customWidth="1"/>
    <col min="6675" max="6675" width="7" bestFit="1" customWidth="1"/>
    <col min="6676" max="6676" width="8.7109375" bestFit="1" customWidth="1"/>
    <col min="6677" max="6677" width="7" bestFit="1" customWidth="1"/>
    <col min="6678" max="6678" width="8.7109375" bestFit="1" customWidth="1"/>
    <col min="6679" max="6679" width="7" bestFit="1" customWidth="1"/>
    <col min="6680" max="6680" width="8.7109375" bestFit="1" customWidth="1"/>
    <col min="6681" max="6681" width="7" bestFit="1" customWidth="1"/>
    <col min="6682" max="6682" width="2.85546875" customWidth="1"/>
    <col min="6683" max="6683" width="5.85546875" customWidth="1"/>
    <col min="6684" max="6684" width="6.7109375" bestFit="1" customWidth="1"/>
    <col min="6685" max="6685" width="8.5703125" customWidth="1"/>
    <col min="6918" max="6918" width="18.85546875" customWidth="1"/>
    <col min="6919" max="6921" width="2" customWidth="1"/>
    <col min="6922" max="6922" width="8.7109375" bestFit="1" customWidth="1"/>
    <col min="6923" max="6923" width="7" bestFit="1" customWidth="1"/>
    <col min="6924" max="6924" width="8.7109375" bestFit="1" customWidth="1"/>
    <col min="6925" max="6925" width="7" bestFit="1" customWidth="1"/>
    <col min="6926" max="6926" width="8.7109375" bestFit="1" customWidth="1"/>
    <col min="6927" max="6930" width="8.7109375" customWidth="1"/>
    <col min="6931" max="6931" width="7" bestFit="1" customWidth="1"/>
    <col min="6932" max="6932" width="8.7109375" bestFit="1" customWidth="1"/>
    <col min="6933" max="6933" width="7" bestFit="1" customWidth="1"/>
    <col min="6934" max="6934" width="8.7109375" bestFit="1" customWidth="1"/>
    <col min="6935" max="6935" width="7" bestFit="1" customWidth="1"/>
    <col min="6936" max="6936" width="8.7109375" bestFit="1" customWidth="1"/>
    <col min="6937" max="6937" width="7" bestFit="1" customWidth="1"/>
    <col min="6938" max="6938" width="2.85546875" customWidth="1"/>
    <col min="6939" max="6939" width="5.85546875" customWidth="1"/>
    <col min="6940" max="6940" width="6.7109375" bestFit="1" customWidth="1"/>
    <col min="6941" max="6941" width="8.5703125" customWidth="1"/>
    <col min="7174" max="7174" width="18.85546875" customWidth="1"/>
    <col min="7175" max="7177" width="2" customWidth="1"/>
    <col min="7178" max="7178" width="8.7109375" bestFit="1" customWidth="1"/>
    <col min="7179" max="7179" width="7" bestFit="1" customWidth="1"/>
    <col min="7180" max="7180" width="8.7109375" bestFit="1" customWidth="1"/>
    <col min="7181" max="7181" width="7" bestFit="1" customWidth="1"/>
    <col min="7182" max="7182" width="8.7109375" bestFit="1" customWidth="1"/>
    <col min="7183" max="7186" width="8.7109375" customWidth="1"/>
    <col min="7187" max="7187" width="7" bestFit="1" customWidth="1"/>
    <col min="7188" max="7188" width="8.7109375" bestFit="1" customWidth="1"/>
    <col min="7189" max="7189" width="7" bestFit="1" customWidth="1"/>
    <col min="7190" max="7190" width="8.7109375" bestFit="1" customWidth="1"/>
    <col min="7191" max="7191" width="7" bestFit="1" customWidth="1"/>
    <col min="7192" max="7192" width="8.7109375" bestFit="1" customWidth="1"/>
    <col min="7193" max="7193" width="7" bestFit="1" customWidth="1"/>
    <col min="7194" max="7194" width="2.85546875" customWidth="1"/>
    <col min="7195" max="7195" width="5.85546875" customWidth="1"/>
    <col min="7196" max="7196" width="6.7109375" bestFit="1" customWidth="1"/>
    <col min="7197" max="7197" width="8.5703125" customWidth="1"/>
    <col min="7430" max="7430" width="18.85546875" customWidth="1"/>
    <col min="7431" max="7433" width="2" customWidth="1"/>
    <col min="7434" max="7434" width="8.7109375" bestFit="1" customWidth="1"/>
    <col min="7435" max="7435" width="7" bestFit="1" customWidth="1"/>
    <col min="7436" max="7436" width="8.7109375" bestFit="1" customWidth="1"/>
    <col min="7437" max="7437" width="7" bestFit="1" customWidth="1"/>
    <col min="7438" max="7438" width="8.7109375" bestFit="1" customWidth="1"/>
    <col min="7439" max="7442" width="8.7109375" customWidth="1"/>
    <col min="7443" max="7443" width="7" bestFit="1" customWidth="1"/>
    <col min="7444" max="7444" width="8.7109375" bestFit="1" customWidth="1"/>
    <col min="7445" max="7445" width="7" bestFit="1" customWidth="1"/>
    <col min="7446" max="7446" width="8.7109375" bestFit="1" customWidth="1"/>
    <col min="7447" max="7447" width="7" bestFit="1" customWidth="1"/>
    <col min="7448" max="7448" width="8.7109375" bestFit="1" customWidth="1"/>
    <col min="7449" max="7449" width="7" bestFit="1" customWidth="1"/>
    <col min="7450" max="7450" width="2.85546875" customWidth="1"/>
    <col min="7451" max="7451" width="5.85546875" customWidth="1"/>
    <col min="7452" max="7452" width="6.7109375" bestFit="1" customWidth="1"/>
    <col min="7453" max="7453" width="8.5703125" customWidth="1"/>
    <col min="7686" max="7686" width="18.85546875" customWidth="1"/>
    <col min="7687" max="7689" width="2" customWidth="1"/>
    <col min="7690" max="7690" width="8.7109375" bestFit="1" customWidth="1"/>
    <col min="7691" max="7691" width="7" bestFit="1" customWidth="1"/>
    <col min="7692" max="7692" width="8.7109375" bestFit="1" customWidth="1"/>
    <col min="7693" max="7693" width="7" bestFit="1" customWidth="1"/>
    <col min="7694" max="7694" width="8.7109375" bestFit="1" customWidth="1"/>
    <col min="7695" max="7698" width="8.7109375" customWidth="1"/>
    <col min="7699" max="7699" width="7" bestFit="1" customWidth="1"/>
    <col min="7700" max="7700" width="8.7109375" bestFit="1" customWidth="1"/>
    <col min="7701" max="7701" width="7" bestFit="1" customWidth="1"/>
    <col min="7702" max="7702" width="8.7109375" bestFit="1" customWidth="1"/>
    <col min="7703" max="7703" width="7" bestFit="1" customWidth="1"/>
    <col min="7704" max="7704" width="8.7109375" bestFit="1" customWidth="1"/>
    <col min="7705" max="7705" width="7" bestFit="1" customWidth="1"/>
    <col min="7706" max="7706" width="2.85546875" customWidth="1"/>
    <col min="7707" max="7707" width="5.85546875" customWidth="1"/>
    <col min="7708" max="7708" width="6.7109375" bestFit="1" customWidth="1"/>
    <col min="7709" max="7709" width="8.5703125" customWidth="1"/>
    <col min="7942" max="7942" width="18.85546875" customWidth="1"/>
    <col min="7943" max="7945" width="2" customWidth="1"/>
    <col min="7946" max="7946" width="8.7109375" bestFit="1" customWidth="1"/>
    <col min="7947" max="7947" width="7" bestFit="1" customWidth="1"/>
    <col min="7948" max="7948" width="8.7109375" bestFit="1" customWidth="1"/>
    <col min="7949" max="7949" width="7" bestFit="1" customWidth="1"/>
    <col min="7950" max="7950" width="8.7109375" bestFit="1" customWidth="1"/>
    <col min="7951" max="7954" width="8.7109375" customWidth="1"/>
    <col min="7955" max="7955" width="7" bestFit="1" customWidth="1"/>
    <col min="7956" max="7956" width="8.7109375" bestFit="1" customWidth="1"/>
    <col min="7957" max="7957" width="7" bestFit="1" customWidth="1"/>
    <col min="7958" max="7958" width="8.7109375" bestFit="1" customWidth="1"/>
    <col min="7959" max="7959" width="7" bestFit="1" customWidth="1"/>
    <col min="7960" max="7960" width="8.7109375" bestFit="1" customWidth="1"/>
    <col min="7961" max="7961" width="7" bestFit="1" customWidth="1"/>
    <col min="7962" max="7962" width="2.85546875" customWidth="1"/>
    <col min="7963" max="7963" width="5.85546875" customWidth="1"/>
    <col min="7964" max="7964" width="6.7109375" bestFit="1" customWidth="1"/>
    <col min="7965" max="7965" width="8.5703125" customWidth="1"/>
    <col min="8198" max="8198" width="18.85546875" customWidth="1"/>
    <col min="8199" max="8201" width="2" customWidth="1"/>
    <col min="8202" max="8202" width="8.7109375" bestFit="1" customWidth="1"/>
    <col min="8203" max="8203" width="7" bestFit="1" customWidth="1"/>
    <col min="8204" max="8204" width="8.7109375" bestFit="1" customWidth="1"/>
    <col min="8205" max="8205" width="7" bestFit="1" customWidth="1"/>
    <col min="8206" max="8206" width="8.7109375" bestFit="1" customWidth="1"/>
    <col min="8207" max="8210" width="8.7109375" customWidth="1"/>
    <col min="8211" max="8211" width="7" bestFit="1" customWidth="1"/>
    <col min="8212" max="8212" width="8.7109375" bestFit="1" customWidth="1"/>
    <col min="8213" max="8213" width="7" bestFit="1" customWidth="1"/>
    <col min="8214" max="8214" width="8.7109375" bestFit="1" customWidth="1"/>
    <col min="8215" max="8215" width="7" bestFit="1" customWidth="1"/>
    <col min="8216" max="8216" width="8.7109375" bestFit="1" customWidth="1"/>
    <col min="8217" max="8217" width="7" bestFit="1" customWidth="1"/>
    <col min="8218" max="8218" width="2.85546875" customWidth="1"/>
    <col min="8219" max="8219" width="5.85546875" customWidth="1"/>
    <col min="8220" max="8220" width="6.7109375" bestFit="1" customWidth="1"/>
    <col min="8221" max="8221" width="8.5703125" customWidth="1"/>
    <col min="8454" max="8454" width="18.85546875" customWidth="1"/>
    <col min="8455" max="8457" width="2" customWidth="1"/>
    <col min="8458" max="8458" width="8.7109375" bestFit="1" customWidth="1"/>
    <col min="8459" max="8459" width="7" bestFit="1" customWidth="1"/>
    <col min="8460" max="8460" width="8.7109375" bestFit="1" customWidth="1"/>
    <col min="8461" max="8461" width="7" bestFit="1" customWidth="1"/>
    <col min="8462" max="8462" width="8.7109375" bestFit="1" customWidth="1"/>
    <col min="8463" max="8466" width="8.7109375" customWidth="1"/>
    <col min="8467" max="8467" width="7" bestFit="1" customWidth="1"/>
    <col min="8468" max="8468" width="8.7109375" bestFit="1" customWidth="1"/>
    <col min="8469" max="8469" width="7" bestFit="1" customWidth="1"/>
    <col min="8470" max="8470" width="8.7109375" bestFit="1" customWidth="1"/>
    <col min="8471" max="8471" width="7" bestFit="1" customWidth="1"/>
    <col min="8472" max="8472" width="8.7109375" bestFit="1" customWidth="1"/>
    <col min="8473" max="8473" width="7" bestFit="1" customWidth="1"/>
    <col min="8474" max="8474" width="2.85546875" customWidth="1"/>
    <col min="8475" max="8475" width="5.85546875" customWidth="1"/>
    <col min="8476" max="8476" width="6.7109375" bestFit="1" customWidth="1"/>
    <col min="8477" max="8477" width="8.5703125" customWidth="1"/>
    <col min="8710" max="8710" width="18.85546875" customWidth="1"/>
    <col min="8711" max="8713" width="2" customWidth="1"/>
    <col min="8714" max="8714" width="8.7109375" bestFit="1" customWidth="1"/>
    <col min="8715" max="8715" width="7" bestFit="1" customWidth="1"/>
    <col min="8716" max="8716" width="8.7109375" bestFit="1" customWidth="1"/>
    <col min="8717" max="8717" width="7" bestFit="1" customWidth="1"/>
    <col min="8718" max="8718" width="8.7109375" bestFit="1" customWidth="1"/>
    <col min="8719" max="8722" width="8.7109375" customWidth="1"/>
    <col min="8723" max="8723" width="7" bestFit="1" customWidth="1"/>
    <col min="8724" max="8724" width="8.7109375" bestFit="1" customWidth="1"/>
    <col min="8725" max="8725" width="7" bestFit="1" customWidth="1"/>
    <col min="8726" max="8726" width="8.7109375" bestFit="1" customWidth="1"/>
    <col min="8727" max="8727" width="7" bestFit="1" customWidth="1"/>
    <col min="8728" max="8728" width="8.7109375" bestFit="1" customWidth="1"/>
    <col min="8729" max="8729" width="7" bestFit="1" customWidth="1"/>
    <col min="8730" max="8730" width="2.85546875" customWidth="1"/>
    <col min="8731" max="8731" width="5.85546875" customWidth="1"/>
    <col min="8732" max="8732" width="6.7109375" bestFit="1" customWidth="1"/>
    <col min="8733" max="8733" width="8.5703125" customWidth="1"/>
    <col min="8966" max="8966" width="18.85546875" customWidth="1"/>
    <col min="8967" max="8969" width="2" customWidth="1"/>
    <col min="8970" max="8970" width="8.7109375" bestFit="1" customWidth="1"/>
    <col min="8971" max="8971" width="7" bestFit="1" customWidth="1"/>
    <col min="8972" max="8972" width="8.7109375" bestFit="1" customWidth="1"/>
    <col min="8973" max="8973" width="7" bestFit="1" customWidth="1"/>
    <col min="8974" max="8974" width="8.7109375" bestFit="1" customWidth="1"/>
    <col min="8975" max="8978" width="8.7109375" customWidth="1"/>
    <col min="8979" max="8979" width="7" bestFit="1" customWidth="1"/>
    <col min="8980" max="8980" width="8.7109375" bestFit="1" customWidth="1"/>
    <col min="8981" max="8981" width="7" bestFit="1" customWidth="1"/>
    <col min="8982" max="8982" width="8.7109375" bestFit="1" customWidth="1"/>
    <col min="8983" max="8983" width="7" bestFit="1" customWidth="1"/>
    <col min="8984" max="8984" width="8.7109375" bestFit="1" customWidth="1"/>
    <col min="8985" max="8985" width="7" bestFit="1" customWidth="1"/>
    <col min="8986" max="8986" width="2.85546875" customWidth="1"/>
    <col min="8987" max="8987" width="5.85546875" customWidth="1"/>
    <col min="8988" max="8988" width="6.7109375" bestFit="1" customWidth="1"/>
    <col min="8989" max="8989" width="8.5703125" customWidth="1"/>
    <col min="9222" max="9222" width="18.85546875" customWidth="1"/>
    <col min="9223" max="9225" width="2" customWidth="1"/>
    <col min="9226" max="9226" width="8.7109375" bestFit="1" customWidth="1"/>
    <col min="9227" max="9227" width="7" bestFit="1" customWidth="1"/>
    <col min="9228" max="9228" width="8.7109375" bestFit="1" customWidth="1"/>
    <col min="9229" max="9229" width="7" bestFit="1" customWidth="1"/>
    <col min="9230" max="9230" width="8.7109375" bestFit="1" customWidth="1"/>
    <col min="9231" max="9234" width="8.7109375" customWidth="1"/>
    <col min="9235" max="9235" width="7" bestFit="1" customWidth="1"/>
    <col min="9236" max="9236" width="8.7109375" bestFit="1" customWidth="1"/>
    <col min="9237" max="9237" width="7" bestFit="1" customWidth="1"/>
    <col min="9238" max="9238" width="8.7109375" bestFit="1" customWidth="1"/>
    <col min="9239" max="9239" width="7" bestFit="1" customWidth="1"/>
    <col min="9240" max="9240" width="8.7109375" bestFit="1" customWidth="1"/>
    <col min="9241" max="9241" width="7" bestFit="1" customWidth="1"/>
    <col min="9242" max="9242" width="2.85546875" customWidth="1"/>
    <col min="9243" max="9243" width="5.85546875" customWidth="1"/>
    <col min="9244" max="9244" width="6.7109375" bestFit="1" customWidth="1"/>
    <col min="9245" max="9245" width="8.5703125" customWidth="1"/>
    <col min="9478" max="9478" width="18.85546875" customWidth="1"/>
    <col min="9479" max="9481" width="2" customWidth="1"/>
    <col min="9482" max="9482" width="8.7109375" bestFit="1" customWidth="1"/>
    <col min="9483" max="9483" width="7" bestFit="1" customWidth="1"/>
    <col min="9484" max="9484" width="8.7109375" bestFit="1" customWidth="1"/>
    <col min="9485" max="9485" width="7" bestFit="1" customWidth="1"/>
    <col min="9486" max="9486" width="8.7109375" bestFit="1" customWidth="1"/>
    <col min="9487" max="9490" width="8.7109375" customWidth="1"/>
    <col min="9491" max="9491" width="7" bestFit="1" customWidth="1"/>
    <col min="9492" max="9492" width="8.7109375" bestFit="1" customWidth="1"/>
    <col min="9493" max="9493" width="7" bestFit="1" customWidth="1"/>
    <col min="9494" max="9494" width="8.7109375" bestFit="1" customWidth="1"/>
    <col min="9495" max="9495" width="7" bestFit="1" customWidth="1"/>
    <col min="9496" max="9496" width="8.7109375" bestFit="1" customWidth="1"/>
    <col min="9497" max="9497" width="7" bestFit="1" customWidth="1"/>
    <col min="9498" max="9498" width="2.85546875" customWidth="1"/>
    <col min="9499" max="9499" width="5.85546875" customWidth="1"/>
    <col min="9500" max="9500" width="6.7109375" bestFit="1" customWidth="1"/>
    <col min="9501" max="9501" width="8.5703125" customWidth="1"/>
    <col min="9734" max="9734" width="18.85546875" customWidth="1"/>
    <col min="9735" max="9737" width="2" customWidth="1"/>
    <col min="9738" max="9738" width="8.7109375" bestFit="1" customWidth="1"/>
    <col min="9739" max="9739" width="7" bestFit="1" customWidth="1"/>
    <col min="9740" max="9740" width="8.7109375" bestFit="1" customWidth="1"/>
    <col min="9741" max="9741" width="7" bestFit="1" customWidth="1"/>
    <col min="9742" max="9742" width="8.7109375" bestFit="1" customWidth="1"/>
    <col min="9743" max="9746" width="8.7109375" customWidth="1"/>
    <col min="9747" max="9747" width="7" bestFit="1" customWidth="1"/>
    <col min="9748" max="9748" width="8.7109375" bestFit="1" customWidth="1"/>
    <col min="9749" max="9749" width="7" bestFit="1" customWidth="1"/>
    <col min="9750" max="9750" width="8.7109375" bestFit="1" customWidth="1"/>
    <col min="9751" max="9751" width="7" bestFit="1" customWidth="1"/>
    <col min="9752" max="9752" width="8.7109375" bestFit="1" customWidth="1"/>
    <col min="9753" max="9753" width="7" bestFit="1" customWidth="1"/>
    <col min="9754" max="9754" width="2.85546875" customWidth="1"/>
    <col min="9755" max="9755" width="5.85546875" customWidth="1"/>
    <col min="9756" max="9756" width="6.7109375" bestFit="1" customWidth="1"/>
    <col min="9757" max="9757" width="8.5703125" customWidth="1"/>
    <col min="9990" max="9990" width="18.85546875" customWidth="1"/>
    <col min="9991" max="9993" width="2" customWidth="1"/>
    <col min="9994" max="9994" width="8.7109375" bestFit="1" customWidth="1"/>
    <col min="9995" max="9995" width="7" bestFit="1" customWidth="1"/>
    <col min="9996" max="9996" width="8.7109375" bestFit="1" customWidth="1"/>
    <col min="9997" max="9997" width="7" bestFit="1" customWidth="1"/>
    <col min="9998" max="9998" width="8.7109375" bestFit="1" customWidth="1"/>
    <col min="9999" max="10002" width="8.7109375" customWidth="1"/>
    <col min="10003" max="10003" width="7" bestFit="1" customWidth="1"/>
    <col min="10004" max="10004" width="8.7109375" bestFit="1" customWidth="1"/>
    <col min="10005" max="10005" width="7" bestFit="1" customWidth="1"/>
    <col min="10006" max="10006" width="8.7109375" bestFit="1" customWidth="1"/>
    <col min="10007" max="10007" width="7" bestFit="1" customWidth="1"/>
    <col min="10008" max="10008" width="8.7109375" bestFit="1" customWidth="1"/>
    <col min="10009" max="10009" width="7" bestFit="1" customWidth="1"/>
    <col min="10010" max="10010" width="2.85546875" customWidth="1"/>
    <col min="10011" max="10011" width="5.85546875" customWidth="1"/>
    <col min="10012" max="10012" width="6.7109375" bestFit="1" customWidth="1"/>
    <col min="10013" max="10013" width="8.5703125" customWidth="1"/>
    <col min="10246" max="10246" width="18.85546875" customWidth="1"/>
    <col min="10247" max="10249" width="2" customWidth="1"/>
    <col min="10250" max="10250" width="8.7109375" bestFit="1" customWidth="1"/>
    <col min="10251" max="10251" width="7" bestFit="1" customWidth="1"/>
    <col min="10252" max="10252" width="8.7109375" bestFit="1" customWidth="1"/>
    <col min="10253" max="10253" width="7" bestFit="1" customWidth="1"/>
    <col min="10254" max="10254" width="8.7109375" bestFit="1" customWidth="1"/>
    <col min="10255" max="10258" width="8.7109375" customWidth="1"/>
    <col min="10259" max="10259" width="7" bestFit="1" customWidth="1"/>
    <col min="10260" max="10260" width="8.7109375" bestFit="1" customWidth="1"/>
    <col min="10261" max="10261" width="7" bestFit="1" customWidth="1"/>
    <col min="10262" max="10262" width="8.7109375" bestFit="1" customWidth="1"/>
    <col min="10263" max="10263" width="7" bestFit="1" customWidth="1"/>
    <col min="10264" max="10264" width="8.7109375" bestFit="1" customWidth="1"/>
    <col min="10265" max="10265" width="7" bestFit="1" customWidth="1"/>
    <col min="10266" max="10266" width="2.85546875" customWidth="1"/>
    <col min="10267" max="10267" width="5.85546875" customWidth="1"/>
    <col min="10268" max="10268" width="6.7109375" bestFit="1" customWidth="1"/>
    <col min="10269" max="10269" width="8.5703125" customWidth="1"/>
    <col min="10502" max="10502" width="18.85546875" customWidth="1"/>
    <col min="10503" max="10505" width="2" customWidth="1"/>
    <col min="10506" max="10506" width="8.7109375" bestFit="1" customWidth="1"/>
    <col min="10507" max="10507" width="7" bestFit="1" customWidth="1"/>
    <col min="10508" max="10508" width="8.7109375" bestFit="1" customWidth="1"/>
    <col min="10509" max="10509" width="7" bestFit="1" customWidth="1"/>
    <col min="10510" max="10510" width="8.7109375" bestFit="1" customWidth="1"/>
    <col min="10511" max="10514" width="8.7109375" customWidth="1"/>
    <col min="10515" max="10515" width="7" bestFit="1" customWidth="1"/>
    <col min="10516" max="10516" width="8.7109375" bestFit="1" customWidth="1"/>
    <col min="10517" max="10517" width="7" bestFit="1" customWidth="1"/>
    <col min="10518" max="10518" width="8.7109375" bestFit="1" customWidth="1"/>
    <col min="10519" max="10519" width="7" bestFit="1" customWidth="1"/>
    <col min="10520" max="10520" width="8.7109375" bestFit="1" customWidth="1"/>
    <col min="10521" max="10521" width="7" bestFit="1" customWidth="1"/>
    <col min="10522" max="10522" width="2.85546875" customWidth="1"/>
    <col min="10523" max="10523" width="5.85546875" customWidth="1"/>
    <col min="10524" max="10524" width="6.7109375" bestFit="1" customWidth="1"/>
    <col min="10525" max="10525" width="8.5703125" customWidth="1"/>
    <col min="10758" max="10758" width="18.85546875" customWidth="1"/>
    <col min="10759" max="10761" width="2" customWidth="1"/>
    <col min="10762" max="10762" width="8.7109375" bestFit="1" customWidth="1"/>
    <col min="10763" max="10763" width="7" bestFit="1" customWidth="1"/>
    <col min="10764" max="10764" width="8.7109375" bestFit="1" customWidth="1"/>
    <col min="10765" max="10765" width="7" bestFit="1" customWidth="1"/>
    <col min="10766" max="10766" width="8.7109375" bestFit="1" customWidth="1"/>
    <col min="10767" max="10770" width="8.7109375" customWidth="1"/>
    <col min="10771" max="10771" width="7" bestFit="1" customWidth="1"/>
    <col min="10772" max="10772" width="8.7109375" bestFit="1" customWidth="1"/>
    <col min="10773" max="10773" width="7" bestFit="1" customWidth="1"/>
    <col min="10774" max="10774" width="8.7109375" bestFit="1" customWidth="1"/>
    <col min="10775" max="10775" width="7" bestFit="1" customWidth="1"/>
    <col min="10776" max="10776" width="8.7109375" bestFit="1" customWidth="1"/>
    <col min="10777" max="10777" width="7" bestFit="1" customWidth="1"/>
    <col min="10778" max="10778" width="2.85546875" customWidth="1"/>
    <col min="10779" max="10779" width="5.85546875" customWidth="1"/>
    <col min="10780" max="10780" width="6.7109375" bestFit="1" customWidth="1"/>
    <col min="10781" max="10781" width="8.5703125" customWidth="1"/>
    <col min="11014" max="11014" width="18.85546875" customWidth="1"/>
    <col min="11015" max="11017" width="2" customWidth="1"/>
    <col min="11018" max="11018" width="8.7109375" bestFit="1" customWidth="1"/>
    <col min="11019" max="11019" width="7" bestFit="1" customWidth="1"/>
    <col min="11020" max="11020" width="8.7109375" bestFit="1" customWidth="1"/>
    <col min="11021" max="11021" width="7" bestFit="1" customWidth="1"/>
    <col min="11022" max="11022" width="8.7109375" bestFit="1" customWidth="1"/>
    <col min="11023" max="11026" width="8.7109375" customWidth="1"/>
    <col min="11027" max="11027" width="7" bestFit="1" customWidth="1"/>
    <col min="11028" max="11028" width="8.7109375" bestFit="1" customWidth="1"/>
    <col min="11029" max="11029" width="7" bestFit="1" customWidth="1"/>
    <col min="11030" max="11030" width="8.7109375" bestFit="1" customWidth="1"/>
    <col min="11031" max="11031" width="7" bestFit="1" customWidth="1"/>
    <col min="11032" max="11032" width="8.7109375" bestFit="1" customWidth="1"/>
    <col min="11033" max="11033" width="7" bestFit="1" customWidth="1"/>
    <col min="11034" max="11034" width="2.85546875" customWidth="1"/>
    <col min="11035" max="11035" width="5.85546875" customWidth="1"/>
    <col min="11036" max="11036" width="6.7109375" bestFit="1" customWidth="1"/>
    <col min="11037" max="11037" width="8.5703125" customWidth="1"/>
    <col min="11270" max="11270" width="18.85546875" customWidth="1"/>
    <col min="11271" max="11273" width="2" customWidth="1"/>
    <col min="11274" max="11274" width="8.7109375" bestFit="1" customWidth="1"/>
    <col min="11275" max="11275" width="7" bestFit="1" customWidth="1"/>
    <col min="11276" max="11276" width="8.7109375" bestFit="1" customWidth="1"/>
    <col min="11277" max="11277" width="7" bestFit="1" customWidth="1"/>
    <col min="11278" max="11278" width="8.7109375" bestFit="1" customWidth="1"/>
    <col min="11279" max="11282" width="8.7109375" customWidth="1"/>
    <col min="11283" max="11283" width="7" bestFit="1" customWidth="1"/>
    <col min="11284" max="11284" width="8.7109375" bestFit="1" customWidth="1"/>
    <col min="11285" max="11285" width="7" bestFit="1" customWidth="1"/>
    <col min="11286" max="11286" width="8.7109375" bestFit="1" customWidth="1"/>
    <col min="11287" max="11287" width="7" bestFit="1" customWidth="1"/>
    <col min="11288" max="11288" width="8.7109375" bestFit="1" customWidth="1"/>
    <col min="11289" max="11289" width="7" bestFit="1" customWidth="1"/>
    <col min="11290" max="11290" width="2.85546875" customWidth="1"/>
    <col min="11291" max="11291" width="5.85546875" customWidth="1"/>
    <col min="11292" max="11292" width="6.7109375" bestFit="1" customWidth="1"/>
    <col min="11293" max="11293" width="8.5703125" customWidth="1"/>
    <col min="11526" max="11526" width="18.85546875" customWidth="1"/>
    <col min="11527" max="11529" width="2" customWidth="1"/>
    <col min="11530" max="11530" width="8.7109375" bestFit="1" customWidth="1"/>
    <col min="11531" max="11531" width="7" bestFit="1" customWidth="1"/>
    <col min="11532" max="11532" width="8.7109375" bestFit="1" customWidth="1"/>
    <col min="11533" max="11533" width="7" bestFit="1" customWidth="1"/>
    <col min="11534" max="11534" width="8.7109375" bestFit="1" customWidth="1"/>
    <col min="11535" max="11538" width="8.7109375" customWidth="1"/>
    <col min="11539" max="11539" width="7" bestFit="1" customWidth="1"/>
    <col min="11540" max="11540" width="8.7109375" bestFit="1" customWidth="1"/>
    <col min="11541" max="11541" width="7" bestFit="1" customWidth="1"/>
    <col min="11542" max="11542" width="8.7109375" bestFit="1" customWidth="1"/>
    <col min="11543" max="11543" width="7" bestFit="1" customWidth="1"/>
    <col min="11544" max="11544" width="8.7109375" bestFit="1" customWidth="1"/>
    <col min="11545" max="11545" width="7" bestFit="1" customWidth="1"/>
    <col min="11546" max="11546" width="2.85546875" customWidth="1"/>
    <col min="11547" max="11547" width="5.85546875" customWidth="1"/>
    <col min="11548" max="11548" width="6.7109375" bestFit="1" customWidth="1"/>
    <col min="11549" max="11549" width="8.5703125" customWidth="1"/>
    <col min="11782" max="11782" width="18.85546875" customWidth="1"/>
    <col min="11783" max="11785" width="2" customWidth="1"/>
    <col min="11786" max="11786" width="8.7109375" bestFit="1" customWidth="1"/>
    <col min="11787" max="11787" width="7" bestFit="1" customWidth="1"/>
    <col min="11788" max="11788" width="8.7109375" bestFit="1" customWidth="1"/>
    <col min="11789" max="11789" width="7" bestFit="1" customWidth="1"/>
    <col min="11790" max="11790" width="8.7109375" bestFit="1" customWidth="1"/>
    <col min="11791" max="11794" width="8.7109375" customWidth="1"/>
    <col min="11795" max="11795" width="7" bestFit="1" customWidth="1"/>
    <col min="11796" max="11796" width="8.7109375" bestFit="1" customWidth="1"/>
    <col min="11797" max="11797" width="7" bestFit="1" customWidth="1"/>
    <col min="11798" max="11798" width="8.7109375" bestFit="1" customWidth="1"/>
    <col min="11799" max="11799" width="7" bestFit="1" customWidth="1"/>
    <col min="11800" max="11800" width="8.7109375" bestFit="1" customWidth="1"/>
    <col min="11801" max="11801" width="7" bestFit="1" customWidth="1"/>
    <col min="11802" max="11802" width="2.85546875" customWidth="1"/>
    <col min="11803" max="11803" width="5.85546875" customWidth="1"/>
    <col min="11804" max="11804" width="6.7109375" bestFit="1" customWidth="1"/>
    <col min="11805" max="11805" width="8.5703125" customWidth="1"/>
    <col min="12038" max="12038" width="18.85546875" customWidth="1"/>
    <col min="12039" max="12041" width="2" customWidth="1"/>
    <col min="12042" max="12042" width="8.7109375" bestFit="1" customWidth="1"/>
    <col min="12043" max="12043" width="7" bestFit="1" customWidth="1"/>
    <col min="12044" max="12044" width="8.7109375" bestFit="1" customWidth="1"/>
    <col min="12045" max="12045" width="7" bestFit="1" customWidth="1"/>
    <col min="12046" max="12046" width="8.7109375" bestFit="1" customWidth="1"/>
    <col min="12047" max="12050" width="8.7109375" customWidth="1"/>
    <col min="12051" max="12051" width="7" bestFit="1" customWidth="1"/>
    <col min="12052" max="12052" width="8.7109375" bestFit="1" customWidth="1"/>
    <col min="12053" max="12053" width="7" bestFit="1" customWidth="1"/>
    <col min="12054" max="12054" width="8.7109375" bestFit="1" customWidth="1"/>
    <col min="12055" max="12055" width="7" bestFit="1" customWidth="1"/>
    <col min="12056" max="12056" width="8.7109375" bestFit="1" customWidth="1"/>
    <col min="12057" max="12057" width="7" bestFit="1" customWidth="1"/>
    <col min="12058" max="12058" width="2.85546875" customWidth="1"/>
    <col min="12059" max="12059" width="5.85546875" customWidth="1"/>
    <col min="12060" max="12060" width="6.7109375" bestFit="1" customWidth="1"/>
    <col min="12061" max="12061" width="8.5703125" customWidth="1"/>
    <col min="12294" max="12294" width="18.85546875" customWidth="1"/>
    <col min="12295" max="12297" width="2" customWidth="1"/>
    <col min="12298" max="12298" width="8.7109375" bestFit="1" customWidth="1"/>
    <col min="12299" max="12299" width="7" bestFit="1" customWidth="1"/>
    <col min="12300" max="12300" width="8.7109375" bestFit="1" customWidth="1"/>
    <col min="12301" max="12301" width="7" bestFit="1" customWidth="1"/>
    <col min="12302" max="12302" width="8.7109375" bestFit="1" customWidth="1"/>
    <col min="12303" max="12306" width="8.7109375" customWidth="1"/>
    <col min="12307" max="12307" width="7" bestFit="1" customWidth="1"/>
    <col min="12308" max="12308" width="8.7109375" bestFit="1" customWidth="1"/>
    <col min="12309" max="12309" width="7" bestFit="1" customWidth="1"/>
    <col min="12310" max="12310" width="8.7109375" bestFit="1" customWidth="1"/>
    <col min="12311" max="12311" width="7" bestFit="1" customWidth="1"/>
    <col min="12312" max="12312" width="8.7109375" bestFit="1" customWidth="1"/>
    <col min="12313" max="12313" width="7" bestFit="1" customWidth="1"/>
    <col min="12314" max="12314" width="2.85546875" customWidth="1"/>
    <col min="12315" max="12315" width="5.85546875" customWidth="1"/>
    <col min="12316" max="12316" width="6.7109375" bestFit="1" customWidth="1"/>
    <col min="12317" max="12317" width="8.5703125" customWidth="1"/>
    <col min="12550" max="12550" width="18.85546875" customWidth="1"/>
    <col min="12551" max="12553" width="2" customWidth="1"/>
    <col min="12554" max="12554" width="8.7109375" bestFit="1" customWidth="1"/>
    <col min="12555" max="12555" width="7" bestFit="1" customWidth="1"/>
    <col min="12556" max="12556" width="8.7109375" bestFit="1" customWidth="1"/>
    <col min="12557" max="12557" width="7" bestFit="1" customWidth="1"/>
    <col min="12558" max="12558" width="8.7109375" bestFit="1" customWidth="1"/>
    <col min="12559" max="12562" width="8.7109375" customWidth="1"/>
    <col min="12563" max="12563" width="7" bestFit="1" customWidth="1"/>
    <col min="12564" max="12564" width="8.7109375" bestFit="1" customWidth="1"/>
    <col min="12565" max="12565" width="7" bestFit="1" customWidth="1"/>
    <col min="12566" max="12566" width="8.7109375" bestFit="1" customWidth="1"/>
    <col min="12567" max="12567" width="7" bestFit="1" customWidth="1"/>
    <col min="12568" max="12568" width="8.7109375" bestFit="1" customWidth="1"/>
    <col min="12569" max="12569" width="7" bestFit="1" customWidth="1"/>
    <col min="12570" max="12570" width="2.85546875" customWidth="1"/>
    <col min="12571" max="12571" width="5.85546875" customWidth="1"/>
    <col min="12572" max="12572" width="6.7109375" bestFit="1" customWidth="1"/>
    <col min="12573" max="12573" width="8.5703125" customWidth="1"/>
    <col min="12806" max="12806" width="18.85546875" customWidth="1"/>
    <col min="12807" max="12809" width="2" customWidth="1"/>
    <col min="12810" max="12810" width="8.7109375" bestFit="1" customWidth="1"/>
    <col min="12811" max="12811" width="7" bestFit="1" customWidth="1"/>
    <col min="12812" max="12812" width="8.7109375" bestFit="1" customWidth="1"/>
    <col min="12813" max="12813" width="7" bestFit="1" customWidth="1"/>
    <col min="12814" max="12814" width="8.7109375" bestFit="1" customWidth="1"/>
    <col min="12815" max="12818" width="8.7109375" customWidth="1"/>
    <col min="12819" max="12819" width="7" bestFit="1" customWidth="1"/>
    <col min="12820" max="12820" width="8.7109375" bestFit="1" customWidth="1"/>
    <col min="12821" max="12821" width="7" bestFit="1" customWidth="1"/>
    <col min="12822" max="12822" width="8.7109375" bestFit="1" customWidth="1"/>
    <col min="12823" max="12823" width="7" bestFit="1" customWidth="1"/>
    <col min="12824" max="12824" width="8.7109375" bestFit="1" customWidth="1"/>
    <col min="12825" max="12825" width="7" bestFit="1" customWidth="1"/>
    <col min="12826" max="12826" width="2.85546875" customWidth="1"/>
    <col min="12827" max="12827" width="5.85546875" customWidth="1"/>
    <col min="12828" max="12828" width="6.7109375" bestFit="1" customWidth="1"/>
    <col min="12829" max="12829" width="8.5703125" customWidth="1"/>
    <col min="13062" max="13062" width="18.85546875" customWidth="1"/>
    <col min="13063" max="13065" width="2" customWidth="1"/>
    <col min="13066" max="13066" width="8.7109375" bestFit="1" customWidth="1"/>
    <col min="13067" max="13067" width="7" bestFit="1" customWidth="1"/>
    <col min="13068" max="13068" width="8.7109375" bestFit="1" customWidth="1"/>
    <col min="13069" max="13069" width="7" bestFit="1" customWidth="1"/>
    <col min="13070" max="13070" width="8.7109375" bestFit="1" customWidth="1"/>
    <col min="13071" max="13074" width="8.7109375" customWidth="1"/>
    <col min="13075" max="13075" width="7" bestFit="1" customWidth="1"/>
    <col min="13076" max="13076" width="8.7109375" bestFit="1" customWidth="1"/>
    <col min="13077" max="13077" width="7" bestFit="1" customWidth="1"/>
    <col min="13078" max="13078" width="8.7109375" bestFit="1" customWidth="1"/>
    <col min="13079" max="13079" width="7" bestFit="1" customWidth="1"/>
    <col min="13080" max="13080" width="8.7109375" bestFit="1" customWidth="1"/>
    <col min="13081" max="13081" width="7" bestFit="1" customWidth="1"/>
    <col min="13082" max="13082" width="2.85546875" customWidth="1"/>
    <col min="13083" max="13083" width="5.85546875" customWidth="1"/>
    <col min="13084" max="13084" width="6.7109375" bestFit="1" customWidth="1"/>
    <col min="13085" max="13085" width="8.5703125" customWidth="1"/>
    <col min="13318" max="13318" width="18.85546875" customWidth="1"/>
    <col min="13319" max="13321" width="2" customWidth="1"/>
    <col min="13322" max="13322" width="8.7109375" bestFit="1" customWidth="1"/>
    <col min="13323" max="13323" width="7" bestFit="1" customWidth="1"/>
    <col min="13324" max="13324" width="8.7109375" bestFit="1" customWidth="1"/>
    <col min="13325" max="13325" width="7" bestFit="1" customWidth="1"/>
    <col min="13326" max="13326" width="8.7109375" bestFit="1" customWidth="1"/>
    <col min="13327" max="13330" width="8.7109375" customWidth="1"/>
    <col min="13331" max="13331" width="7" bestFit="1" customWidth="1"/>
    <col min="13332" max="13332" width="8.7109375" bestFit="1" customWidth="1"/>
    <col min="13333" max="13333" width="7" bestFit="1" customWidth="1"/>
    <col min="13334" max="13334" width="8.7109375" bestFit="1" customWidth="1"/>
    <col min="13335" max="13335" width="7" bestFit="1" customWidth="1"/>
    <col min="13336" max="13336" width="8.7109375" bestFit="1" customWidth="1"/>
    <col min="13337" max="13337" width="7" bestFit="1" customWidth="1"/>
    <col min="13338" max="13338" width="2.85546875" customWidth="1"/>
    <col min="13339" max="13339" width="5.85546875" customWidth="1"/>
    <col min="13340" max="13340" width="6.7109375" bestFit="1" customWidth="1"/>
    <col min="13341" max="13341" width="8.5703125" customWidth="1"/>
    <col min="13574" max="13574" width="18.85546875" customWidth="1"/>
    <col min="13575" max="13577" width="2" customWidth="1"/>
    <col min="13578" max="13578" width="8.7109375" bestFit="1" customWidth="1"/>
    <col min="13579" max="13579" width="7" bestFit="1" customWidth="1"/>
    <col min="13580" max="13580" width="8.7109375" bestFit="1" customWidth="1"/>
    <col min="13581" max="13581" width="7" bestFit="1" customWidth="1"/>
    <col min="13582" max="13582" width="8.7109375" bestFit="1" customWidth="1"/>
    <col min="13583" max="13586" width="8.7109375" customWidth="1"/>
    <col min="13587" max="13587" width="7" bestFit="1" customWidth="1"/>
    <col min="13588" max="13588" width="8.7109375" bestFit="1" customWidth="1"/>
    <col min="13589" max="13589" width="7" bestFit="1" customWidth="1"/>
    <col min="13590" max="13590" width="8.7109375" bestFit="1" customWidth="1"/>
    <col min="13591" max="13591" width="7" bestFit="1" customWidth="1"/>
    <col min="13592" max="13592" width="8.7109375" bestFit="1" customWidth="1"/>
    <col min="13593" max="13593" width="7" bestFit="1" customWidth="1"/>
    <col min="13594" max="13594" width="2.85546875" customWidth="1"/>
    <col min="13595" max="13595" width="5.85546875" customWidth="1"/>
    <col min="13596" max="13596" width="6.7109375" bestFit="1" customWidth="1"/>
    <col min="13597" max="13597" width="8.5703125" customWidth="1"/>
    <col min="13830" max="13830" width="18.85546875" customWidth="1"/>
    <col min="13831" max="13833" width="2" customWidth="1"/>
    <col min="13834" max="13834" width="8.7109375" bestFit="1" customWidth="1"/>
    <col min="13835" max="13835" width="7" bestFit="1" customWidth="1"/>
    <col min="13836" max="13836" width="8.7109375" bestFit="1" customWidth="1"/>
    <col min="13837" max="13837" width="7" bestFit="1" customWidth="1"/>
    <col min="13838" max="13838" width="8.7109375" bestFit="1" customWidth="1"/>
    <col min="13839" max="13842" width="8.7109375" customWidth="1"/>
    <col min="13843" max="13843" width="7" bestFit="1" customWidth="1"/>
    <col min="13844" max="13844" width="8.7109375" bestFit="1" customWidth="1"/>
    <col min="13845" max="13845" width="7" bestFit="1" customWidth="1"/>
    <col min="13846" max="13846" width="8.7109375" bestFit="1" customWidth="1"/>
    <col min="13847" max="13847" width="7" bestFit="1" customWidth="1"/>
    <col min="13848" max="13848" width="8.7109375" bestFit="1" customWidth="1"/>
    <col min="13849" max="13849" width="7" bestFit="1" customWidth="1"/>
    <col min="13850" max="13850" width="2.85546875" customWidth="1"/>
    <col min="13851" max="13851" width="5.85546875" customWidth="1"/>
    <col min="13852" max="13852" width="6.7109375" bestFit="1" customWidth="1"/>
    <col min="13853" max="13853" width="8.5703125" customWidth="1"/>
    <col min="14086" max="14086" width="18.85546875" customWidth="1"/>
    <col min="14087" max="14089" width="2" customWidth="1"/>
    <col min="14090" max="14090" width="8.7109375" bestFit="1" customWidth="1"/>
    <col min="14091" max="14091" width="7" bestFit="1" customWidth="1"/>
    <col min="14092" max="14092" width="8.7109375" bestFit="1" customWidth="1"/>
    <col min="14093" max="14093" width="7" bestFit="1" customWidth="1"/>
    <col min="14094" max="14094" width="8.7109375" bestFit="1" customWidth="1"/>
    <col min="14095" max="14098" width="8.7109375" customWidth="1"/>
    <col min="14099" max="14099" width="7" bestFit="1" customWidth="1"/>
    <col min="14100" max="14100" width="8.7109375" bestFit="1" customWidth="1"/>
    <col min="14101" max="14101" width="7" bestFit="1" customWidth="1"/>
    <col min="14102" max="14102" width="8.7109375" bestFit="1" customWidth="1"/>
    <col min="14103" max="14103" width="7" bestFit="1" customWidth="1"/>
    <col min="14104" max="14104" width="8.7109375" bestFit="1" customWidth="1"/>
    <col min="14105" max="14105" width="7" bestFit="1" customWidth="1"/>
    <col min="14106" max="14106" width="2.85546875" customWidth="1"/>
    <col min="14107" max="14107" width="5.85546875" customWidth="1"/>
    <col min="14108" max="14108" width="6.7109375" bestFit="1" customWidth="1"/>
    <col min="14109" max="14109" width="8.5703125" customWidth="1"/>
    <col min="14342" max="14342" width="18.85546875" customWidth="1"/>
    <col min="14343" max="14345" width="2" customWidth="1"/>
    <col min="14346" max="14346" width="8.7109375" bestFit="1" customWidth="1"/>
    <col min="14347" max="14347" width="7" bestFit="1" customWidth="1"/>
    <col min="14348" max="14348" width="8.7109375" bestFit="1" customWidth="1"/>
    <col min="14349" max="14349" width="7" bestFit="1" customWidth="1"/>
    <col min="14350" max="14350" width="8.7109375" bestFit="1" customWidth="1"/>
    <col min="14351" max="14354" width="8.7109375" customWidth="1"/>
    <col min="14355" max="14355" width="7" bestFit="1" customWidth="1"/>
    <col min="14356" max="14356" width="8.7109375" bestFit="1" customWidth="1"/>
    <col min="14357" max="14357" width="7" bestFit="1" customWidth="1"/>
    <col min="14358" max="14358" width="8.7109375" bestFit="1" customWidth="1"/>
    <col min="14359" max="14359" width="7" bestFit="1" customWidth="1"/>
    <col min="14360" max="14360" width="8.7109375" bestFit="1" customWidth="1"/>
    <col min="14361" max="14361" width="7" bestFit="1" customWidth="1"/>
    <col min="14362" max="14362" width="2.85546875" customWidth="1"/>
    <col min="14363" max="14363" width="5.85546875" customWidth="1"/>
    <col min="14364" max="14364" width="6.7109375" bestFit="1" customWidth="1"/>
    <col min="14365" max="14365" width="8.5703125" customWidth="1"/>
    <col min="14598" max="14598" width="18.85546875" customWidth="1"/>
    <col min="14599" max="14601" width="2" customWidth="1"/>
    <col min="14602" max="14602" width="8.7109375" bestFit="1" customWidth="1"/>
    <col min="14603" max="14603" width="7" bestFit="1" customWidth="1"/>
    <col min="14604" max="14604" width="8.7109375" bestFit="1" customWidth="1"/>
    <col min="14605" max="14605" width="7" bestFit="1" customWidth="1"/>
    <col min="14606" max="14606" width="8.7109375" bestFit="1" customWidth="1"/>
    <col min="14607" max="14610" width="8.7109375" customWidth="1"/>
    <col min="14611" max="14611" width="7" bestFit="1" customWidth="1"/>
    <col min="14612" max="14612" width="8.7109375" bestFit="1" customWidth="1"/>
    <col min="14613" max="14613" width="7" bestFit="1" customWidth="1"/>
    <col min="14614" max="14614" width="8.7109375" bestFit="1" customWidth="1"/>
    <col min="14615" max="14615" width="7" bestFit="1" customWidth="1"/>
    <col min="14616" max="14616" width="8.7109375" bestFit="1" customWidth="1"/>
    <col min="14617" max="14617" width="7" bestFit="1" customWidth="1"/>
    <col min="14618" max="14618" width="2.85546875" customWidth="1"/>
    <col min="14619" max="14619" width="5.85546875" customWidth="1"/>
    <col min="14620" max="14620" width="6.7109375" bestFit="1" customWidth="1"/>
    <col min="14621" max="14621" width="8.5703125" customWidth="1"/>
    <col min="14854" max="14854" width="18.85546875" customWidth="1"/>
    <col min="14855" max="14857" width="2" customWidth="1"/>
    <col min="14858" max="14858" width="8.7109375" bestFit="1" customWidth="1"/>
    <col min="14859" max="14859" width="7" bestFit="1" customWidth="1"/>
    <col min="14860" max="14860" width="8.7109375" bestFit="1" customWidth="1"/>
    <col min="14861" max="14861" width="7" bestFit="1" customWidth="1"/>
    <col min="14862" max="14862" width="8.7109375" bestFit="1" customWidth="1"/>
    <col min="14863" max="14866" width="8.7109375" customWidth="1"/>
    <col min="14867" max="14867" width="7" bestFit="1" customWidth="1"/>
    <col min="14868" max="14868" width="8.7109375" bestFit="1" customWidth="1"/>
    <col min="14869" max="14869" width="7" bestFit="1" customWidth="1"/>
    <col min="14870" max="14870" width="8.7109375" bestFit="1" customWidth="1"/>
    <col min="14871" max="14871" width="7" bestFit="1" customWidth="1"/>
    <col min="14872" max="14872" width="8.7109375" bestFit="1" customWidth="1"/>
    <col min="14873" max="14873" width="7" bestFit="1" customWidth="1"/>
    <col min="14874" max="14874" width="2.85546875" customWidth="1"/>
    <col min="14875" max="14875" width="5.85546875" customWidth="1"/>
    <col min="14876" max="14876" width="6.7109375" bestFit="1" customWidth="1"/>
    <col min="14877" max="14877" width="8.5703125" customWidth="1"/>
    <col min="15110" max="15110" width="18.85546875" customWidth="1"/>
    <col min="15111" max="15113" width="2" customWidth="1"/>
    <col min="15114" max="15114" width="8.7109375" bestFit="1" customWidth="1"/>
    <col min="15115" max="15115" width="7" bestFit="1" customWidth="1"/>
    <col min="15116" max="15116" width="8.7109375" bestFit="1" customWidth="1"/>
    <col min="15117" max="15117" width="7" bestFit="1" customWidth="1"/>
    <col min="15118" max="15118" width="8.7109375" bestFit="1" customWidth="1"/>
    <col min="15119" max="15122" width="8.7109375" customWidth="1"/>
    <col min="15123" max="15123" width="7" bestFit="1" customWidth="1"/>
    <col min="15124" max="15124" width="8.7109375" bestFit="1" customWidth="1"/>
    <col min="15125" max="15125" width="7" bestFit="1" customWidth="1"/>
    <col min="15126" max="15126" width="8.7109375" bestFit="1" customWidth="1"/>
    <col min="15127" max="15127" width="7" bestFit="1" customWidth="1"/>
    <col min="15128" max="15128" width="8.7109375" bestFit="1" customWidth="1"/>
    <col min="15129" max="15129" width="7" bestFit="1" customWidth="1"/>
    <col min="15130" max="15130" width="2.85546875" customWidth="1"/>
    <col min="15131" max="15131" width="5.85546875" customWidth="1"/>
    <col min="15132" max="15132" width="6.7109375" bestFit="1" customWidth="1"/>
    <col min="15133" max="15133" width="8.5703125" customWidth="1"/>
    <col min="15366" max="15366" width="18.85546875" customWidth="1"/>
    <col min="15367" max="15369" width="2" customWidth="1"/>
    <col min="15370" max="15370" width="8.7109375" bestFit="1" customWidth="1"/>
    <col min="15371" max="15371" width="7" bestFit="1" customWidth="1"/>
    <col min="15372" max="15372" width="8.7109375" bestFit="1" customWidth="1"/>
    <col min="15373" max="15373" width="7" bestFit="1" customWidth="1"/>
    <col min="15374" max="15374" width="8.7109375" bestFit="1" customWidth="1"/>
    <col min="15375" max="15378" width="8.7109375" customWidth="1"/>
    <col min="15379" max="15379" width="7" bestFit="1" customWidth="1"/>
    <col min="15380" max="15380" width="8.7109375" bestFit="1" customWidth="1"/>
    <col min="15381" max="15381" width="7" bestFit="1" customWidth="1"/>
    <col min="15382" max="15382" width="8.7109375" bestFit="1" customWidth="1"/>
    <col min="15383" max="15383" width="7" bestFit="1" customWidth="1"/>
    <col min="15384" max="15384" width="8.7109375" bestFit="1" customWidth="1"/>
    <col min="15385" max="15385" width="7" bestFit="1" customWidth="1"/>
    <col min="15386" max="15386" width="2.85546875" customWidth="1"/>
    <col min="15387" max="15387" width="5.85546875" customWidth="1"/>
    <col min="15388" max="15388" width="6.7109375" bestFit="1" customWidth="1"/>
    <col min="15389" max="15389" width="8.5703125" customWidth="1"/>
    <col min="15622" max="15622" width="18.85546875" customWidth="1"/>
    <col min="15623" max="15625" width="2" customWidth="1"/>
    <col min="15626" max="15626" width="8.7109375" bestFit="1" customWidth="1"/>
    <col min="15627" max="15627" width="7" bestFit="1" customWidth="1"/>
    <col min="15628" max="15628" width="8.7109375" bestFit="1" customWidth="1"/>
    <col min="15629" max="15629" width="7" bestFit="1" customWidth="1"/>
    <col min="15630" max="15630" width="8.7109375" bestFit="1" customWidth="1"/>
    <col min="15631" max="15634" width="8.7109375" customWidth="1"/>
    <col min="15635" max="15635" width="7" bestFit="1" customWidth="1"/>
    <col min="15636" max="15636" width="8.7109375" bestFit="1" customWidth="1"/>
    <col min="15637" max="15637" width="7" bestFit="1" customWidth="1"/>
    <col min="15638" max="15638" width="8.7109375" bestFit="1" customWidth="1"/>
    <col min="15639" max="15639" width="7" bestFit="1" customWidth="1"/>
    <col min="15640" max="15640" width="8.7109375" bestFit="1" customWidth="1"/>
    <col min="15641" max="15641" width="7" bestFit="1" customWidth="1"/>
    <col min="15642" max="15642" width="2.85546875" customWidth="1"/>
    <col min="15643" max="15643" width="5.85546875" customWidth="1"/>
    <col min="15644" max="15644" width="6.7109375" bestFit="1" customWidth="1"/>
    <col min="15645" max="15645" width="8.5703125" customWidth="1"/>
    <col min="15878" max="15878" width="18.85546875" customWidth="1"/>
    <col min="15879" max="15881" width="2" customWidth="1"/>
    <col min="15882" max="15882" width="8.7109375" bestFit="1" customWidth="1"/>
    <col min="15883" max="15883" width="7" bestFit="1" customWidth="1"/>
    <col min="15884" max="15884" width="8.7109375" bestFit="1" customWidth="1"/>
    <col min="15885" max="15885" width="7" bestFit="1" customWidth="1"/>
    <col min="15886" max="15886" width="8.7109375" bestFit="1" customWidth="1"/>
    <col min="15887" max="15890" width="8.7109375" customWidth="1"/>
    <col min="15891" max="15891" width="7" bestFit="1" customWidth="1"/>
    <col min="15892" max="15892" width="8.7109375" bestFit="1" customWidth="1"/>
    <col min="15893" max="15893" width="7" bestFit="1" customWidth="1"/>
    <col min="15894" max="15894" width="8.7109375" bestFit="1" customWidth="1"/>
    <col min="15895" max="15895" width="7" bestFit="1" customWidth="1"/>
    <col min="15896" max="15896" width="8.7109375" bestFit="1" customWidth="1"/>
    <col min="15897" max="15897" width="7" bestFit="1" customWidth="1"/>
    <col min="15898" max="15898" width="2.85546875" customWidth="1"/>
    <col min="15899" max="15899" width="5.85546875" customWidth="1"/>
    <col min="15900" max="15900" width="6.7109375" bestFit="1" customWidth="1"/>
    <col min="15901" max="15901" width="8.5703125" customWidth="1"/>
    <col min="16134" max="16134" width="18.85546875" customWidth="1"/>
    <col min="16135" max="16137" width="2" customWidth="1"/>
    <col min="16138" max="16138" width="8.7109375" bestFit="1" customWidth="1"/>
    <col min="16139" max="16139" width="7" bestFit="1" customWidth="1"/>
    <col min="16140" max="16140" width="8.7109375" bestFit="1" customWidth="1"/>
    <col min="16141" max="16141" width="7" bestFit="1" customWidth="1"/>
    <col min="16142" max="16142" width="8.7109375" bestFit="1" customWidth="1"/>
    <col min="16143" max="16146" width="8.7109375" customWidth="1"/>
    <col min="16147" max="16147" width="7" bestFit="1" customWidth="1"/>
    <col min="16148" max="16148" width="8.7109375" bestFit="1" customWidth="1"/>
    <col min="16149" max="16149" width="7" bestFit="1" customWidth="1"/>
    <col min="16150" max="16150" width="8.7109375" bestFit="1" customWidth="1"/>
    <col min="16151" max="16151" width="7" bestFit="1" customWidth="1"/>
    <col min="16152" max="16152" width="8.7109375" bestFit="1" customWidth="1"/>
    <col min="16153" max="16153" width="7" bestFit="1" customWidth="1"/>
    <col min="16154" max="16154" width="2.85546875" customWidth="1"/>
    <col min="16155" max="16155" width="5.85546875" customWidth="1"/>
    <col min="16156" max="16156" width="6.7109375" bestFit="1" customWidth="1"/>
    <col min="16157" max="16157" width="8.5703125" customWidth="1"/>
  </cols>
  <sheetData>
    <row r="1" spans="1:31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1" ht="21" thickBot="1">
      <c r="A2" s="2"/>
      <c r="B2" s="2"/>
      <c r="C2" s="62" t="s">
        <v>130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4"/>
      <c r="AD2" s="34"/>
      <c r="AE2" s="34"/>
    </row>
    <row r="3" spans="1:3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1">
      <c r="A4" s="2"/>
      <c r="B4" s="2"/>
      <c r="C4" s="65" t="s">
        <v>47</v>
      </c>
      <c r="D4" s="65" t="s">
        <v>48</v>
      </c>
      <c r="E4" s="65" t="s">
        <v>45</v>
      </c>
      <c r="F4" s="65" t="s">
        <v>46</v>
      </c>
      <c r="G4" s="65" t="s">
        <v>43</v>
      </c>
      <c r="H4" s="65" t="s">
        <v>44</v>
      </c>
      <c r="I4" s="65" t="s">
        <v>41</v>
      </c>
      <c r="J4" s="65" t="s">
        <v>42</v>
      </c>
      <c r="K4" s="65" t="s">
        <v>39</v>
      </c>
      <c r="L4" s="65" t="s">
        <v>40</v>
      </c>
      <c r="M4" s="65" t="s">
        <v>132</v>
      </c>
      <c r="N4" s="65" t="s">
        <v>131</v>
      </c>
      <c r="O4" s="65" t="s">
        <v>134</v>
      </c>
      <c r="P4" s="65" t="s">
        <v>133</v>
      </c>
      <c r="Q4" s="65" t="s">
        <v>136</v>
      </c>
      <c r="R4" s="65" t="s">
        <v>135</v>
      </c>
      <c r="S4" s="65" t="s">
        <v>138</v>
      </c>
      <c r="T4" s="65" t="s">
        <v>137</v>
      </c>
      <c r="U4" s="65" t="s">
        <v>140</v>
      </c>
      <c r="V4" s="65" t="s">
        <v>139</v>
      </c>
      <c r="W4" s="65" t="s">
        <v>141</v>
      </c>
      <c r="X4" s="65" t="s">
        <v>142</v>
      </c>
      <c r="Y4" s="65" t="s">
        <v>45</v>
      </c>
      <c r="Z4" s="2"/>
      <c r="AA4" s="59" t="s">
        <v>1</v>
      </c>
      <c r="AB4" s="59" t="s">
        <v>0</v>
      </c>
      <c r="AC4" s="59" t="s">
        <v>2</v>
      </c>
    </row>
    <row r="5" spans="1:31">
      <c r="A5" s="2"/>
      <c r="B5" s="2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4"/>
      <c r="AA5" s="59"/>
      <c r="AB5" s="59"/>
      <c r="AC5" s="59"/>
    </row>
    <row r="7" spans="1:31">
      <c r="A7" s="8" t="s">
        <v>93</v>
      </c>
      <c r="B7" s="40"/>
      <c r="C7" s="41"/>
      <c r="D7" s="41"/>
      <c r="E7" s="41"/>
      <c r="F7" s="41"/>
      <c r="G7" s="41"/>
      <c r="H7" s="41"/>
      <c r="I7" s="41"/>
      <c r="J7" s="23"/>
      <c r="K7" s="23"/>
      <c r="L7" s="23"/>
      <c r="M7" s="23"/>
      <c r="N7" s="23"/>
      <c r="O7" s="23"/>
      <c r="P7" s="23"/>
      <c r="Q7" s="23"/>
      <c r="R7" s="23"/>
      <c r="S7" s="23"/>
      <c r="T7" s="23">
        <v>6</v>
      </c>
      <c r="U7" s="23"/>
      <c r="V7" s="23"/>
      <c r="W7" s="23"/>
      <c r="X7" s="23">
        <v>15</v>
      </c>
      <c r="Y7" s="23"/>
      <c r="Z7" s="24"/>
      <c r="AA7" s="42">
        <f>COUNT(C7:Y7)</f>
        <v>2</v>
      </c>
      <c r="AB7" s="43">
        <f>SUM(C7:Y7)</f>
        <v>21</v>
      </c>
      <c r="AC7" s="13">
        <f t="shared" ref="AC7:AC27" si="0">AB7/$AB$53</f>
        <v>9.178321678321678E-3</v>
      </c>
    </row>
    <row r="8" spans="1:31">
      <c r="A8" s="8" t="s">
        <v>94</v>
      </c>
      <c r="B8" s="40"/>
      <c r="C8" s="41"/>
      <c r="D8" s="41"/>
      <c r="E8" s="41"/>
      <c r="F8" s="41"/>
      <c r="G8" s="41"/>
      <c r="H8" s="41"/>
      <c r="I8" s="41"/>
      <c r="J8" s="23"/>
      <c r="K8" s="23"/>
      <c r="L8" s="23">
        <v>4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42">
        <f t="shared" ref="AA8:AA27" si="1">COUNT(C8:Y8)</f>
        <v>1</v>
      </c>
      <c r="AB8" s="43">
        <f t="shared" ref="AB8:AB27" si="2">SUM(C8:Y8)</f>
        <v>4</v>
      </c>
      <c r="AC8" s="13">
        <f t="shared" si="0"/>
        <v>1.7482517482517483E-3</v>
      </c>
    </row>
    <row r="9" spans="1:31">
      <c r="A9" s="8" t="s">
        <v>95</v>
      </c>
      <c r="B9" s="40"/>
      <c r="C9" s="41">
        <v>15</v>
      </c>
      <c r="D9" s="41"/>
      <c r="E9" s="41"/>
      <c r="F9" s="41"/>
      <c r="G9" s="41"/>
      <c r="H9" s="41"/>
      <c r="I9" s="41"/>
      <c r="J9" s="23"/>
      <c r="K9" s="23"/>
      <c r="L9" s="23"/>
      <c r="M9" s="23"/>
      <c r="N9" s="23"/>
      <c r="O9" s="23"/>
      <c r="P9" s="23"/>
      <c r="Q9" s="23">
        <v>20</v>
      </c>
      <c r="R9" s="23"/>
      <c r="S9" s="23"/>
      <c r="T9" s="23"/>
      <c r="U9" s="23">
        <v>15</v>
      </c>
      <c r="V9" s="23"/>
      <c r="W9" s="23"/>
      <c r="X9" s="23"/>
      <c r="Y9" s="23"/>
      <c r="Z9" s="24"/>
      <c r="AA9" s="42">
        <f t="shared" si="1"/>
        <v>3</v>
      </c>
      <c r="AB9" s="43">
        <f t="shared" si="2"/>
        <v>50</v>
      </c>
      <c r="AC9" s="13">
        <f t="shared" si="0"/>
        <v>2.1853146853146852E-2</v>
      </c>
    </row>
    <row r="10" spans="1:31">
      <c r="A10" s="8" t="s">
        <v>96</v>
      </c>
      <c r="B10" s="40"/>
      <c r="C10" s="41"/>
      <c r="D10" s="41"/>
      <c r="E10" s="41"/>
      <c r="F10" s="41"/>
      <c r="G10" s="41"/>
      <c r="H10" s="41"/>
      <c r="I10" s="41"/>
      <c r="J10" s="23"/>
      <c r="K10" s="23"/>
      <c r="L10" s="23"/>
      <c r="M10" s="23"/>
      <c r="N10" s="23"/>
      <c r="O10" s="23"/>
      <c r="P10" s="23"/>
      <c r="Q10" s="23"/>
      <c r="R10" s="23"/>
      <c r="S10" s="23">
        <v>17</v>
      </c>
      <c r="T10" s="23"/>
      <c r="U10" s="23"/>
      <c r="V10" s="23">
        <v>20</v>
      </c>
      <c r="W10" s="23"/>
      <c r="X10" s="23"/>
      <c r="Y10" s="23">
        <v>10</v>
      </c>
      <c r="Z10" s="24"/>
      <c r="AA10" s="42">
        <f t="shared" si="1"/>
        <v>3</v>
      </c>
      <c r="AB10" s="43">
        <f t="shared" si="2"/>
        <v>47</v>
      </c>
      <c r="AC10" s="13">
        <f t="shared" si="0"/>
        <v>2.054195804195804E-2</v>
      </c>
    </row>
    <row r="11" spans="1:31">
      <c r="A11" s="8" t="s">
        <v>97</v>
      </c>
      <c r="B11" s="40"/>
      <c r="C11" s="41"/>
      <c r="D11" s="41"/>
      <c r="E11" s="41"/>
      <c r="F11" s="41"/>
      <c r="G11" s="41"/>
      <c r="H11" s="41"/>
      <c r="I11" s="41"/>
      <c r="J11" s="23"/>
      <c r="K11" s="23"/>
      <c r="L11" s="23"/>
      <c r="M11" s="23">
        <v>17</v>
      </c>
      <c r="N11" s="23"/>
      <c r="O11" s="23"/>
      <c r="P11" s="23"/>
      <c r="Q11" s="23"/>
      <c r="R11" s="23"/>
      <c r="S11" s="23">
        <v>14</v>
      </c>
      <c r="T11" s="23"/>
      <c r="U11" s="23"/>
      <c r="V11" s="23"/>
      <c r="W11" s="23"/>
      <c r="X11" s="23"/>
      <c r="Y11" s="23"/>
      <c r="Z11" s="24"/>
      <c r="AA11" s="42">
        <f t="shared" si="1"/>
        <v>2</v>
      </c>
      <c r="AB11" s="43">
        <f t="shared" si="2"/>
        <v>31</v>
      </c>
      <c r="AC11" s="13">
        <f t="shared" si="0"/>
        <v>1.3548951048951048E-2</v>
      </c>
    </row>
    <row r="12" spans="1:31">
      <c r="A12" s="8" t="s">
        <v>98</v>
      </c>
      <c r="B12" s="40"/>
      <c r="C12" s="41">
        <v>15</v>
      </c>
      <c r="D12" s="41"/>
      <c r="E12" s="41"/>
      <c r="F12" s="41"/>
      <c r="G12" s="41"/>
      <c r="H12" s="41"/>
      <c r="I12" s="41"/>
      <c r="J12" s="23"/>
      <c r="K12" s="23">
        <v>20</v>
      </c>
      <c r="L12" s="23"/>
      <c r="M12" s="23"/>
      <c r="N12" s="23"/>
      <c r="O12" s="23">
        <v>19</v>
      </c>
      <c r="P12" s="23"/>
      <c r="Q12" s="23"/>
      <c r="R12" s="23"/>
      <c r="S12" s="23"/>
      <c r="T12" s="23">
        <v>20</v>
      </c>
      <c r="U12" s="23"/>
      <c r="V12" s="23"/>
      <c r="W12" s="23"/>
      <c r="X12" s="23"/>
      <c r="Y12" s="23"/>
      <c r="Z12" s="24"/>
      <c r="AA12" s="42">
        <f t="shared" si="1"/>
        <v>4</v>
      </c>
      <c r="AB12" s="43">
        <f t="shared" si="2"/>
        <v>74</v>
      </c>
      <c r="AC12" s="13">
        <f t="shared" si="0"/>
        <v>3.2342657342657344E-2</v>
      </c>
    </row>
    <row r="13" spans="1:31">
      <c r="A13" s="8" t="s">
        <v>99</v>
      </c>
      <c r="B13" s="40"/>
      <c r="C13" s="41"/>
      <c r="D13" s="41">
        <v>16</v>
      </c>
      <c r="E13" s="41"/>
      <c r="F13" s="41">
        <v>12</v>
      </c>
      <c r="G13" s="41"/>
      <c r="H13" s="41"/>
      <c r="I13" s="41"/>
      <c r="J13" s="23">
        <v>5</v>
      </c>
      <c r="K13" s="23"/>
      <c r="L13" s="23">
        <v>4</v>
      </c>
      <c r="M13" s="23"/>
      <c r="N13" s="23">
        <v>23</v>
      </c>
      <c r="O13" s="23">
        <v>7</v>
      </c>
      <c r="P13" s="23"/>
      <c r="Q13" s="23"/>
      <c r="R13" s="23">
        <v>18</v>
      </c>
      <c r="S13" s="23"/>
      <c r="T13" s="23">
        <v>20</v>
      </c>
      <c r="U13" s="23"/>
      <c r="V13" s="23"/>
      <c r="W13" s="23">
        <v>12</v>
      </c>
      <c r="X13" s="23"/>
      <c r="Y13" s="23"/>
      <c r="Z13" s="24"/>
      <c r="AA13" s="42">
        <f t="shared" si="1"/>
        <v>9</v>
      </c>
      <c r="AB13" s="43">
        <f t="shared" si="2"/>
        <v>117</v>
      </c>
      <c r="AC13" s="13">
        <f t="shared" si="0"/>
        <v>5.113636363636364E-2</v>
      </c>
    </row>
    <row r="14" spans="1:31">
      <c r="A14" s="8" t="s">
        <v>100</v>
      </c>
      <c r="B14" s="40"/>
      <c r="C14" s="41"/>
      <c r="D14" s="41"/>
      <c r="E14" s="41">
        <v>6</v>
      </c>
      <c r="F14" s="41"/>
      <c r="G14" s="41"/>
      <c r="H14" s="41"/>
      <c r="I14" s="41"/>
      <c r="J14" s="23">
        <v>5</v>
      </c>
      <c r="K14" s="23"/>
      <c r="L14" s="23"/>
      <c r="M14" s="23"/>
      <c r="N14" s="23"/>
      <c r="O14" s="23">
        <v>8</v>
      </c>
      <c r="P14" s="23"/>
      <c r="Q14" s="23"/>
      <c r="R14" s="23"/>
      <c r="S14" s="23"/>
      <c r="T14" s="23"/>
      <c r="U14" s="23">
        <v>16</v>
      </c>
      <c r="V14" s="23"/>
      <c r="W14" s="23">
        <v>3</v>
      </c>
      <c r="X14" s="23"/>
      <c r="Y14" s="23"/>
      <c r="Z14" s="24"/>
      <c r="AA14" s="42">
        <f t="shared" si="1"/>
        <v>5</v>
      </c>
      <c r="AB14" s="43">
        <f t="shared" si="2"/>
        <v>38</v>
      </c>
      <c r="AC14" s="13">
        <f t="shared" si="0"/>
        <v>1.6608391608391608E-2</v>
      </c>
    </row>
    <row r="15" spans="1:31">
      <c r="A15" s="8" t="s">
        <v>101</v>
      </c>
      <c r="B15" s="40"/>
      <c r="C15" s="41"/>
      <c r="D15" s="41">
        <v>10</v>
      </c>
      <c r="E15" s="41">
        <v>6</v>
      </c>
      <c r="F15" s="41"/>
      <c r="G15" s="41"/>
      <c r="H15" s="41"/>
      <c r="I15" s="41">
        <v>16</v>
      </c>
      <c r="J15" s="23">
        <v>5</v>
      </c>
      <c r="K15" s="23"/>
      <c r="L15" s="23">
        <v>13</v>
      </c>
      <c r="M15" s="23"/>
      <c r="N15" s="23"/>
      <c r="O15" s="23"/>
      <c r="P15" s="23"/>
      <c r="Q15" s="23">
        <v>14</v>
      </c>
      <c r="R15" s="23"/>
      <c r="S15" s="23"/>
      <c r="T15" s="23"/>
      <c r="U15" s="23"/>
      <c r="V15" s="23">
        <v>5</v>
      </c>
      <c r="W15" s="23"/>
      <c r="X15" s="23"/>
      <c r="Y15" s="23">
        <v>15</v>
      </c>
      <c r="Z15" s="24"/>
      <c r="AA15" s="42">
        <f t="shared" si="1"/>
        <v>8</v>
      </c>
      <c r="AB15" s="43">
        <f t="shared" si="2"/>
        <v>84</v>
      </c>
      <c r="AC15" s="13">
        <f t="shared" si="0"/>
        <v>3.6713286713286712E-2</v>
      </c>
    </row>
    <row r="16" spans="1:31">
      <c r="A16" s="8" t="s">
        <v>102</v>
      </c>
      <c r="B16" s="40"/>
      <c r="C16" s="41"/>
      <c r="D16" s="41"/>
      <c r="E16" s="41"/>
      <c r="F16" s="41"/>
      <c r="G16" s="41"/>
      <c r="H16" s="41"/>
      <c r="I16" s="4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v>16</v>
      </c>
      <c r="V16" s="23"/>
      <c r="W16" s="23"/>
      <c r="X16" s="23">
        <v>15</v>
      </c>
      <c r="Y16" s="23"/>
      <c r="Z16" s="24"/>
      <c r="AA16" s="42">
        <f t="shared" si="1"/>
        <v>2</v>
      </c>
      <c r="AB16" s="43">
        <f t="shared" si="2"/>
        <v>31</v>
      </c>
      <c r="AC16" s="13">
        <f t="shared" si="0"/>
        <v>1.3548951048951048E-2</v>
      </c>
    </row>
    <row r="17" spans="1:29">
      <c r="A17" s="8" t="s">
        <v>103</v>
      </c>
      <c r="B17" s="40"/>
      <c r="C17" s="41"/>
      <c r="D17" s="41"/>
      <c r="E17" s="41"/>
      <c r="F17" s="41"/>
      <c r="G17" s="41">
        <v>18</v>
      </c>
      <c r="H17" s="41"/>
      <c r="I17" s="41"/>
      <c r="J17" s="23">
        <v>14</v>
      </c>
      <c r="K17" s="23"/>
      <c r="L17" s="23"/>
      <c r="M17" s="23"/>
      <c r="N17" s="23"/>
      <c r="O17" s="23"/>
      <c r="P17" s="23"/>
      <c r="Q17" s="23">
        <v>13</v>
      </c>
      <c r="R17" s="23"/>
      <c r="S17" s="23">
        <v>20</v>
      </c>
      <c r="T17" s="23"/>
      <c r="U17" s="23"/>
      <c r="V17" s="23"/>
      <c r="W17" s="23"/>
      <c r="X17" s="23"/>
      <c r="Y17" s="23">
        <v>15</v>
      </c>
      <c r="Z17" s="24"/>
      <c r="AA17" s="42">
        <f t="shared" si="1"/>
        <v>5</v>
      </c>
      <c r="AB17" s="43">
        <f t="shared" si="2"/>
        <v>80</v>
      </c>
      <c r="AC17" s="13">
        <f t="shared" si="0"/>
        <v>3.4965034965034968E-2</v>
      </c>
    </row>
    <row r="18" spans="1:29">
      <c r="A18" s="8" t="s">
        <v>104</v>
      </c>
      <c r="B18" s="40"/>
      <c r="C18" s="41"/>
      <c r="D18" s="41"/>
      <c r="E18" s="41"/>
      <c r="F18" s="41"/>
      <c r="G18" s="41"/>
      <c r="H18" s="41"/>
      <c r="I18" s="41"/>
      <c r="J18" s="23">
        <v>17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42">
        <f t="shared" si="1"/>
        <v>1</v>
      </c>
      <c r="AB18" s="43">
        <f t="shared" si="2"/>
        <v>17</v>
      </c>
      <c r="AC18" s="13">
        <f t="shared" si="0"/>
        <v>7.43006993006993E-3</v>
      </c>
    </row>
    <row r="19" spans="1:29">
      <c r="A19" s="8" t="s">
        <v>105</v>
      </c>
      <c r="B19" s="40"/>
      <c r="C19" s="41"/>
      <c r="D19" s="41"/>
      <c r="E19" s="41"/>
      <c r="F19" s="41"/>
      <c r="G19" s="41"/>
      <c r="H19" s="41"/>
      <c r="I19" s="41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15</v>
      </c>
      <c r="Y19" s="23"/>
      <c r="Z19" s="24"/>
      <c r="AA19" s="42">
        <f t="shared" si="1"/>
        <v>1</v>
      </c>
      <c r="AB19" s="43">
        <f t="shared" si="2"/>
        <v>15</v>
      </c>
      <c r="AC19" s="13">
        <f t="shared" si="0"/>
        <v>6.555944055944056E-3</v>
      </c>
    </row>
    <row r="20" spans="1:29">
      <c r="A20" s="8" t="s">
        <v>106</v>
      </c>
      <c r="B20" s="40"/>
      <c r="C20" s="41"/>
      <c r="D20" s="41"/>
      <c r="E20" s="41"/>
      <c r="F20" s="41"/>
      <c r="G20" s="41"/>
      <c r="H20" s="41"/>
      <c r="I20" s="41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>
        <v>10</v>
      </c>
      <c r="X20" s="23"/>
      <c r="Y20" s="23">
        <v>7</v>
      </c>
      <c r="Z20" s="24"/>
      <c r="AA20" s="42">
        <f t="shared" si="1"/>
        <v>2</v>
      </c>
      <c r="AB20" s="43">
        <f t="shared" si="2"/>
        <v>17</v>
      </c>
      <c r="AC20" s="13">
        <f t="shared" si="0"/>
        <v>7.43006993006993E-3</v>
      </c>
    </row>
    <row r="21" spans="1:29">
      <c r="A21" s="8" t="s">
        <v>107</v>
      </c>
      <c r="B21" s="40"/>
      <c r="C21" s="41"/>
      <c r="D21" s="41"/>
      <c r="E21" s="41"/>
      <c r="F21" s="41"/>
      <c r="G21" s="41"/>
      <c r="H21" s="41"/>
      <c r="I21" s="41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4"/>
      <c r="AA21" s="42">
        <f t="shared" si="1"/>
        <v>0</v>
      </c>
      <c r="AB21" s="43">
        <f t="shared" si="2"/>
        <v>0</v>
      </c>
      <c r="AC21" s="13">
        <f t="shared" si="0"/>
        <v>0</v>
      </c>
    </row>
    <row r="22" spans="1:29" ht="26.25" customHeight="1">
      <c r="A22" s="8" t="s">
        <v>143</v>
      </c>
      <c r="B22" s="40"/>
      <c r="C22" s="41"/>
      <c r="D22" s="41"/>
      <c r="E22" s="41">
        <v>6</v>
      </c>
      <c r="F22" s="41">
        <v>14</v>
      </c>
      <c r="G22" s="41">
        <v>13</v>
      </c>
      <c r="H22" s="41">
        <v>18</v>
      </c>
      <c r="I22" s="41"/>
      <c r="J22" s="23">
        <v>5</v>
      </c>
      <c r="K22" s="23"/>
      <c r="L22" s="23">
        <v>4</v>
      </c>
      <c r="M22" s="23">
        <v>15</v>
      </c>
      <c r="N22" s="23">
        <v>11</v>
      </c>
      <c r="O22" s="23"/>
      <c r="P22" s="23">
        <v>16</v>
      </c>
      <c r="Q22" s="23"/>
      <c r="R22" s="23">
        <v>16</v>
      </c>
      <c r="S22" s="23"/>
      <c r="T22" s="23">
        <v>6</v>
      </c>
      <c r="U22" s="23"/>
      <c r="V22" s="23"/>
      <c r="W22" s="23">
        <v>18</v>
      </c>
      <c r="X22" s="23"/>
      <c r="Y22" s="23"/>
      <c r="Z22" s="24"/>
      <c r="AA22" s="42">
        <f t="shared" si="1"/>
        <v>12</v>
      </c>
      <c r="AB22" s="43">
        <f t="shared" si="2"/>
        <v>142</v>
      </c>
      <c r="AC22" s="13">
        <f t="shared" si="0"/>
        <v>6.2062937062937064E-2</v>
      </c>
    </row>
    <row r="23" spans="1:29">
      <c r="A23" s="8" t="s">
        <v>109</v>
      </c>
      <c r="B23" s="40"/>
      <c r="C23" s="41"/>
      <c r="D23" s="41">
        <v>6</v>
      </c>
      <c r="E23" s="41"/>
      <c r="F23" s="41"/>
      <c r="G23" s="41"/>
      <c r="H23" s="41"/>
      <c r="I23" s="41"/>
      <c r="J23" s="23"/>
      <c r="K23" s="23"/>
      <c r="L23" s="23"/>
      <c r="M23" s="23"/>
      <c r="N23" s="23"/>
      <c r="O23" s="23"/>
      <c r="P23" s="23"/>
      <c r="Q23" s="23">
        <v>18</v>
      </c>
      <c r="R23" s="23"/>
      <c r="S23" s="23"/>
      <c r="T23" s="23"/>
      <c r="U23" s="23">
        <v>8</v>
      </c>
      <c r="V23" s="23"/>
      <c r="W23" s="23"/>
      <c r="X23" s="23"/>
      <c r="Y23" s="23"/>
      <c r="Z23" s="24"/>
      <c r="AA23" s="42">
        <f t="shared" si="1"/>
        <v>3</v>
      </c>
      <c r="AB23" s="43">
        <f t="shared" si="2"/>
        <v>32</v>
      </c>
      <c r="AC23" s="13">
        <f t="shared" si="0"/>
        <v>1.3986013986013986E-2</v>
      </c>
    </row>
    <row r="24" spans="1:29">
      <c r="A24" s="8" t="s">
        <v>110</v>
      </c>
      <c r="B24" s="40"/>
      <c r="C24" s="41"/>
      <c r="D24" s="41"/>
      <c r="E24" s="41"/>
      <c r="F24" s="41">
        <v>13</v>
      </c>
      <c r="G24" s="41"/>
      <c r="H24" s="41"/>
      <c r="I24" s="41"/>
      <c r="J24" s="23"/>
      <c r="K24" s="23"/>
      <c r="L24" s="23">
        <v>4</v>
      </c>
      <c r="M24" s="23"/>
      <c r="N24" s="23"/>
      <c r="O24" s="23"/>
      <c r="P24" s="23"/>
      <c r="Q24" s="23"/>
      <c r="R24" s="23">
        <v>10</v>
      </c>
      <c r="S24" s="23"/>
      <c r="T24" s="23"/>
      <c r="U24" s="23"/>
      <c r="V24" s="23">
        <v>15</v>
      </c>
      <c r="W24" s="23">
        <v>3</v>
      </c>
      <c r="X24" s="23">
        <v>9</v>
      </c>
      <c r="Y24" s="23"/>
      <c r="Z24" s="24"/>
      <c r="AA24" s="42">
        <f t="shared" si="1"/>
        <v>6</v>
      </c>
      <c r="AB24" s="43">
        <f t="shared" si="2"/>
        <v>54</v>
      </c>
      <c r="AC24" s="13">
        <f t="shared" si="0"/>
        <v>2.36013986013986E-2</v>
      </c>
    </row>
    <row r="25" spans="1:29">
      <c r="A25" s="8" t="s">
        <v>111</v>
      </c>
      <c r="B25" s="40"/>
      <c r="C25" s="41">
        <v>20</v>
      </c>
      <c r="D25" s="41"/>
      <c r="E25" s="41"/>
      <c r="F25" s="41"/>
      <c r="G25" s="41">
        <v>6</v>
      </c>
      <c r="H25" s="41"/>
      <c r="I25" s="41"/>
      <c r="J25" s="23"/>
      <c r="K25" s="23"/>
      <c r="L25" s="23">
        <v>12</v>
      </c>
      <c r="M25" s="23"/>
      <c r="N25" s="23"/>
      <c r="O25" s="23"/>
      <c r="P25" s="23">
        <v>12</v>
      </c>
      <c r="Q25" s="23"/>
      <c r="R25" s="23"/>
      <c r="S25" s="23">
        <v>12</v>
      </c>
      <c r="T25" s="23"/>
      <c r="U25" s="23"/>
      <c r="V25" s="23"/>
      <c r="W25" s="23"/>
      <c r="X25" s="23">
        <v>14</v>
      </c>
      <c r="Y25" s="23"/>
      <c r="Z25" s="24"/>
      <c r="AA25" s="42">
        <f t="shared" si="1"/>
        <v>6</v>
      </c>
      <c r="AB25" s="43">
        <f t="shared" si="2"/>
        <v>76</v>
      </c>
      <c r="AC25" s="13">
        <f t="shared" si="0"/>
        <v>3.3216783216783216E-2</v>
      </c>
    </row>
    <row r="26" spans="1:29">
      <c r="A26" s="8" t="s">
        <v>112</v>
      </c>
      <c r="B26" s="40"/>
      <c r="C26" s="41"/>
      <c r="D26" s="41"/>
      <c r="E26" s="41"/>
      <c r="F26" s="41"/>
      <c r="G26" s="41"/>
      <c r="H26" s="41">
        <v>19</v>
      </c>
      <c r="I26" s="4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42">
        <f t="shared" si="1"/>
        <v>1</v>
      </c>
      <c r="AB26" s="43">
        <f t="shared" si="2"/>
        <v>19</v>
      </c>
      <c r="AC26" s="13">
        <f t="shared" si="0"/>
        <v>8.304195804195804E-3</v>
      </c>
    </row>
    <row r="27" spans="1:29">
      <c r="A27" s="8" t="s">
        <v>113</v>
      </c>
      <c r="B27" s="40"/>
      <c r="C27" s="41"/>
      <c r="D27" s="41"/>
      <c r="E27" s="41"/>
      <c r="F27" s="41"/>
      <c r="G27" s="41"/>
      <c r="H27" s="41"/>
      <c r="I27" s="4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42">
        <f t="shared" si="1"/>
        <v>0</v>
      </c>
      <c r="AB27" s="43">
        <f t="shared" si="2"/>
        <v>0</v>
      </c>
      <c r="AC27" s="13">
        <f t="shared" si="0"/>
        <v>0</v>
      </c>
    </row>
    <row r="28" spans="1:29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</row>
    <row r="29" spans="1:29">
      <c r="A29" s="8" t="s">
        <v>114</v>
      </c>
      <c r="B29" s="40"/>
      <c r="C29" s="41"/>
      <c r="D29" s="41"/>
      <c r="E29" s="41"/>
      <c r="F29" s="41"/>
      <c r="G29" s="41"/>
      <c r="H29" s="41"/>
      <c r="I29" s="41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42">
        <f t="shared" ref="AA29:AA34" si="3">COUNT(C29:Y29)</f>
        <v>0</v>
      </c>
      <c r="AB29" s="43">
        <f t="shared" ref="AB29:AB34" si="4">SUM(C29:Y29)</f>
        <v>0</v>
      </c>
      <c r="AC29" s="13">
        <f t="shared" ref="AC29:AC34" si="5">AB29/$AB$53</f>
        <v>0</v>
      </c>
    </row>
    <row r="30" spans="1:29">
      <c r="A30" s="8" t="s">
        <v>115</v>
      </c>
      <c r="B30" s="40"/>
      <c r="C30" s="41"/>
      <c r="D30" s="41"/>
      <c r="E30" s="41"/>
      <c r="F30" s="41"/>
      <c r="G30" s="41">
        <v>9</v>
      </c>
      <c r="H30" s="41"/>
      <c r="I30" s="41"/>
      <c r="J30" s="23"/>
      <c r="K30" s="23">
        <v>10</v>
      </c>
      <c r="L30" s="23"/>
      <c r="M30" s="23">
        <v>15</v>
      </c>
      <c r="N30" s="23"/>
      <c r="O30" s="23">
        <v>7</v>
      </c>
      <c r="P30" s="23"/>
      <c r="Q30" s="23"/>
      <c r="R30" s="23"/>
      <c r="S30" s="23"/>
      <c r="T30" s="23"/>
      <c r="U30" s="23"/>
      <c r="V30" s="23"/>
      <c r="W30" s="23">
        <v>20</v>
      </c>
      <c r="X30" s="23"/>
      <c r="Y30" s="23"/>
      <c r="Z30" s="24"/>
      <c r="AA30" s="42">
        <f t="shared" si="3"/>
        <v>5</v>
      </c>
      <c r="AB30" s="43">
        <f t="shared" si="4"/>
        <v>61</v>
      </c>
      <c r="AC30" s="13">
        <f t="shared" si="5"/>
        <v>2.666083916083916E-2</v>
      </c>
    </row>
    <row r="31" spans="1:29">
      <c r="A31" s="8" t="s">
        <v>116</v>
      </c>
      <c r="B31" s="40"/>
      <c r="C31" s="41"/>
      <c r="D31" s="41"/>
      <c r="E31" s="41"/>
      <c r="F31" s="41"/>
      <c r="G31" s="41"/>
      <c r="H31" s="41"/>
      <c r="I31" s="41"/>
      <c r="J31" s="23"/>
      <c r="K31" s="23"/>
      <c r="L31" s="23"/>
      <c r="M31" s="23"/>
      <c r="N31" s="23"/>
      <c r="O31" s="23"/>
      <c r="P31" s="23"/>
      <c r="Q31" s="23">
        <v>5</v>
      </c>
      <c r="R31" s="23"/>
      <c r="S31" s="23"/>
      <c r="T31" s="23"/>
      <c r="U31" s="23"/>
      <c r="V31" s="23">
        <v>5</v>
      </c>
      <c r="W31" s="23"/>
      <c r="X31" s="23"/>
      <c r="Y31" s="23">
        <v>8</v>
      </c>
      <c r="Z31" s="24"/>
      <c r="AA31" s="42">
        <f t="shared" si="3"/>
        <v>3</v>
      </c>
      <c r="AB31" s="43">
        <f t="shared" si="4"/>
        <v>18</v>
      </c>
      <c r="AC31" s="13">
        <f t="shared" si="5"/>
        <v>7.8671328671328679E-3</v>
      </c>
    </row>
    <row r="32" spans="1:29">
      <c r="A32" s="45" t="s">
        <v>148</v>
      </c>
      <c r="B32" s="40"/>
      <c r="C32" s="41"/>
      <c r="D32" s="41"/>
      <c r="E32" s="41"/>
      <c r="F32" s="41"/>
      <c r="G32" s="41"/>
      <c r="H32" s="41">
        <v>12</v>
      </c>
      <c r="I32" s="41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42">
        <f t="shared" si="3"/>
        <v>1</v>
      </c>
      <c r="AB32" s="43">
        <f t="shared" si="4"/>
        <v>12</v>
      </c>
      <c r="AC32" s="13">
        <f t="shared" si="5"/>
        <v>5.244755244755245E-3</v>
      </c>
    </row>
    <row r="33" spans="1:29">
      <c r="A33" s="45" t="s">
        <v>145</v>
      </c>
      <c r="B33" s="40"/>
      <c r="C33" s="41"/>
      <c r="D33" s="41"/>
      <c r="E33" s="41"/>
      <c r="F33" s="41"/>
      <c r="G33" s="41"/>
      <c r="H33" s="41"/>
      <c r="I33" s="41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42">
        <f t="shared" si="3"/>
        <v>0</v>
      </c>
      <c r="AB33" s="43">
        <f t="shared" si="4"/>
        <v>0</v>
      </c>
      <c r="AC33" s="13">
        <f t="shared" si="5"/>
        <v>0</v>
      </c>
    </row>
    <row r="34" spans="1:29">
      <c r="A34" s="45" t="s">
        <v>146</v>
      </c>
      <c r="B34" s="40"/>
      <c r="C34" s="41"/>
      <c r="D34" s="41"/>
      <c r="E34" s="41"/>
      <c r="F34" s="41"/>
      <c r="G34" s="41"/>
      <c r="H34" s="41"/>
      <c r="I34" s="41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42">
        <f t="shared" si="3"/>
        <v>0</v>
      </c>
      <c r="AB34" s="43">
        <f t="shared" si="4"/>
        <v>0</v>
      </c>
      <c r="AC34" s="13">
        <f t="shared" si="5"/>
        <v>0</v>
      </c>
    </row>
    <row r="35" spans="1:29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</row>
    <row r="36" spans="1:29">
      <c r="A36" s="45" t="s">
        <v>151</v>
      </c>
      <c r="B36" s="40"/>
      <c r="C36" s="41"/>
      <c r="D36" s="41"/>
      <c r="E36" s="41">
        <v>8</v>
      </c>
      <c r="F36" s="41"/>
      <c r="G36" s="41"/>
      <c r="H36" s="41"/>
      <c r="I36" s="41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4"/>
      <c r="AA36" s="42">
        <f>COUNT(C36:Y36)</f>
        <v>1</v>
      </c>
      <c r="AB36" s="43">
        <f>SUM(C36:Y36)</f>
        <v>8</v>
      </c>
      <c r="AC36" s="13">
        <f>AB36/$AB$53</f>
        <v>3.4965034965034965E-3</v>
      </c>
    </row>
    <row r="37" spans="1:29">
      <c r="A37" s="45" t="s">
        <v>152</v>
      </c>
      <c r="B37" s="40"/>
      <c r="C37" s="41"/>
      <c r="D37" s="41">
        <v>15</v>
      </c>
      <c r="E37" s="41"/>
      <c r="F37" s="41"/>
      <c r="G37" s="41"/>
      <c r="H37" s="41"/>
      <c r="I37" s="41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42">
        <f t="shared" ref="AA37" si="6">COUNT(C37:Y37)</f>
        <v>1</v>
      </c>
      <c r="AB37" s="43">
        <f t="shared" ref="AB37" si="7">SUM(C37:Y37)</f>
        <v>15</v>
      </c>
      <c r="AC37" s="13">
        <f t="shared" ref="AC37" si="8">AB37/$AB$53</f>
        <v>6.555944055944056E-3</v>
      </c>
    </row>
    <row r="38" spans="1:29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</row>
    <row r="39" spans="1:29" ht="36">
      <c r="A39" s="45" t="s">
        <v>147</v>
      </c>
      <c r="B39" s="40"/>
      <c r="C39" s="41">
        <f>25+16</f>
        <v>41</v>
      </c>
      <c r="D39" s="41">
        <f>20+8</f>
        <v>28</v>
      </c>
      <c r="E39" s="41">
        <f>22+12+16</f>
        <v>50</v>
      </c>
      <c r="F39" s="41">
        <f>20+16</f>
        <v>36</v>
      </c>
      <c r="G39" s="41">
        <f>23+6</f>
        <v>29</v>
      </c>
      <c r="H39" s="41">
        <v>24</v>
      </c>
      <c r="I39" s="41">
        <f>16+23+22</f>
        <v>61</v>
      </c>
      <c r="J39" s="23">
        <f>16+5</f>
        <v>21</v>
      </c>
      <c r="K39" s="23">
        <f>23+25</f>
        <v>48</v>
      </c>
      <c r="L39" s="23">
        <v>30</v>
      </c>
      <c r="M39" s="23">
        <v>25</v>
      </c>
      <c r="N39" s="23">
        <v>41</v>
      </c>
      <c r="O39" s="23">
        <v>29</v>
      </c>
      <c r="P39" s="23">
        <v>39</v>
      </c>
      <c r="Q39" s="23"/>
      <c r="R39" s="23">
        <v>8</v>
      </c>
      <c r="S39" s="23">
        <v>22</v>
      </c>
      <c r="T39" s="23">
        <v>20</v>
      </c>
      <c r="U39" s="23">
        <v>18</v>
      </c>
      <c r="V39" s="23">
        <v>18</v>
      </c>
      <c r="W39" s="23">
        <v>15</v>
      </c>
      <c r="X39" s="23"/>
      <c r="Y39" s="23">
        <v>20</v>
      </c>
      <c r="Z39" s="24"/>
      <c r="AA39" s="42">
        <f t="shared" ref="AA39" si="9">COUNT(C39:Y39)</f>
        <v>21</v>
      </c>
      <c r="AB39" s="43">
        <f t="shared" ref="AB39" si="10">SUM(C39:Y39)</f>
        <v>623</v>
      </c>
      <c r="AC39" s="13">
        <f>AB39/$AB$53</f>
        <v>0.27229020979020979</v>
      </c>
    </row>
    <row r="40" spans="1:29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</row>
    <row r="41" spans="1:29">
      <c r="A41" s="8" t="s">
        <v>118</v>
      </c>
      <c r="B41" s="40"/>
      <c r="C41" s="41"/>
      <c r="D41" s="41">
        <v>15</v>
      </c>
      <c r="E41" s="41"/>
      <c r="F41" s="41">
        <v>15</v>
      </c>
      <c r="G41" s="41"/>
      <c r="H41" s="41">
        <v>17</v>
      </c>
      <c r="I41" s="41"/>
      <c r="J41" s="23">
        <v>16</v>
      </c>
      <c r="K41" s="23"/>
      <c r="L41" s="23">
        <v>17</v>
      </c>
      <c r="M41" s="23"/>
      <c r="N41" s="23">
        <v>15</v>
      </c>
      <c r="O41" s="23"/>
      <c r="P41" s="23">
        <v>18</v>
      </c>
      <c r="Q41" s="23"/>
      <c r="R41" s="23">
        <v>15</v>
      </c>
      <c r="S41" s="23"/>
      <c r="T41" s="23">
        <v>14</v>
      </c>
      <c r="U41" s="23"/>
      <c r="V41" s="23">
        <v>15</v>
      </c>
      <c r="W41" s="23"/>
      <c r="X41" s="23"/>
      <c r="Y41" s="23">
        <v>10</v>
      </c>
      <c r="Z41" s="24"/>
      <c r="AA41" s="42">
        <f t="shared" ref="AA41:AA43" si="11">COUNT(C41:Y41)</f>
        <v>11</v>
      </c>
      <c r="AB41" s="43">
        <f t="shared" ref="AB41:AB43" si="12">SUM(C41:Y41)</f>
        <v>167</v>
      </c>
      <c r="AC41" s="13">
        <f>AB41/$AB$53</f>
        <v>7.2989510489510495E-2</v>
      </c>
    </row>
    <row r="42" spans="1:29">
      <c r="A42" s="8" t="s">
        <v>119</v>
      </c>
      <c r="B42" s="40"/>
      <c r="C42" s="41"/>
      <c r="D42" s="41"/>
      <c r="E42" s="41">
        <v>14</v>
      </c>
      <c r="F42" s="41"/>
      <c r="G42" s="41"/>
      <c r="H42" s="41"/>
      <c r="I42" s="41"/>
      <c r="J42" s="23"/>
      <c r="K42" s="23">
        <v>10</v>
      </c>
      <c r="L42" s="23"/>
      <c r="M42" s="23">
        <v>16</v>
      </c>
      <c r="N42" s="23"/>
      <c r="O42" s="23">
        <v>20</v>
      </c>
      <c r="P42" s="23"/>
      <c r="Q42" s="23">
        <v>15</v>
      </c>
      <c r="R42" s="23"/>
      <c r="S42" s="23"/>
      <c r="T42" s="23"/>
      <c r="U42" s="23">
        <v>12</v>
      </c>
      <c r="V42" s="23"/>
      <c r="W42" s="23">
        <v>15</v>
      </c>
      <c r="X42" s="23">
        <v>9</v>
      </c>
      <c r="Y42" s="23"/>
      <c r="Z42" s="24"/>
      <c r="AA42" s="42">
        <f t="shared" si="11"/>
        <v>8</v>
      </c>
      <c r="AB42" s="43">
        <f t="shared" si="12"/>
        <v>111</v>
      </c>
      <c r="AC42" s="13">
        <f>AB42/$AB$53</f>
        <v>4.8513986013986016E-2</v>
      </c>
    </row>
    <row r="43" spans="1:29">
      <c r="A43" s="8" t="s">
        <v>120</v>
      </c>
      <c r="B43" s="40"/>
      <c r="C43" s="41"/>
      <c r="D43" s="41"/>
      <c r="E43" s="41"/>
      <c r="F43" s="41"/>
      <c r="G43" s="41">
        <v>15</v>
      </c>
      <c r="H43" s="41"/>
      <c r="I43" s="41">
        <v>13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4"/>
      <c r="AA43" s="42">
        <f t="shared" si="11"/>
        <v>2</v>
      </c>
      <c r="AB43" s="43">
        <f t="shared" si="12"/>
        <v>28</v>
      </c>
      <c r="AC43" s="13">
        <f>AB43/$AB$53</f>
        <v>1.2237762237762238E-2</v>
      </c>
    </row>
    <row r="44" spans="1:29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1:29">
      <c r="A45" s="8" t="s">
        <v>144</v>
      </c>
      <c r="B45" s="40"/>
      <c r="C45" s="41"/>
      <c r="D45" s="41">
        <v>10</v>
      </c>
      <c r="E45" s="41">
        <v>10</v>
      </c>
      <c r="F45" s="41"/>
      <c r="G45" s="41">
        <v>10</v>
      </c>
      <c r="H45" s="41"/>
      <c r="I45" s="41">
        <v>10</v>
      </c>
      <c r="J45" s="23"/>
      <c r="K45" s="23"/>
      <c r="L45" s="23">
        <v>12</v>
      </c>
      <c r="M45" s="23">
        <v>12</v>
      </c>
      <c r="N45" s="23"/>
      <c r="O45" s="23"/>
      <c r="P45" s="23"/>
      <c r="Q45" s="23"/>
      <c r="R45" s="23">
        <v>15</v>
      </c>
      <c r="S45" s="23"/>
      <c r="T45" s="23"/>
      <c r="U45" s="23">
        <v>15</v>
      </c>
      <c r="V45" s="23">
        <v>10</v>
      </c>
      <c r="W45" s="23"/>
      <c r="X45" s="23"/>
      <c r="Y45" s="23">
        <v>10</v>
      </c>
      <c r="Z45" s="24"/>
      <c r="AA45" s="42">
        <f t="shared" ref="AA45:AA49" si="13">COUNT(C45:Y45)</f>
        <v>10</v>
      </c>
      <c r="AB45" s="43">
        <f t="shared" ref="AB45:AB49" si="14">SUM(C45:Y45)</f>
        <v>114</v>
      </c>
      <c r="AC45" s="13">
        <f t="shared" ref="AC45:AC49" si="15">AB45/$AB$53</f>
        <v>4.9825174825174824E-2</v>
      </c>
    </row>
    <row r="46" spans="1:29">
      <c r="A46" s="8" t="s">
        <v>121</v>
      </c>
      <c r="B46" s="40"/>
      <c r="C46" s="41"/>
      <c r="D46" s="41"/>
      <c r="E46" s="41"/>
      <c r="F46" s="41">
        <v>10</v>
      </c>
      <c r="G46" s="41"/>
      <c r="H46" s="41">
        <v>10</v>
      </c>
      <c r="I46" s="41"/>
      <c r="J46" s="23"/>
      <c r="K46" s="23">
        <v>12</v>
      </c>
      <c r="L46" s="23"/>
      <c r="M46" s="23"/>
      <c r="N46" s="23">
        <v>10</v>
      </c>
      <c r="O46" s="23"/>
      <c r="P46" s="23"/>
      <c r="Q46" s="23">
        <v>15</v>
      </c>
      <c r="R46" s="23"/>
      <c r="S46" s="23"/>
      <c r="T46" s="23">
        <v>14</v>
      </c>
      <c r="U46" s="23"/>
      <c r="V46" s="23"/>
      <c r="W46" s="23"/>
      <c r="X46" s="23"/>
      <c r="Y46" s="23"/>
      <c r="Z46" s="24"/>
      <c r="AA46" s="42">
        <f t="shared" si="13"/>
        <v>6</v>
      </c>
      <c r="AB46" s="43">
        <f t="shared" si="14"/>
        <v>71</v>
      </c>
      <c r="AC46" s="13">
        <f t="shared" si="15"/>
        <v>3.1031468531468532E-2</v>
      </c>
    </row>
    <row r="47" spans="1:29">
      <c r="A47" s="8" t="s">
        <v>122</v>
      </c>
      <c r="B47" s="40"/>
      <c r="C47" s="41"/>
      <c r="D47" s="41"/>
      <c r="E47" s="41"/>
      <c r="F47" s="41"/>
      <c r="G47" s="41"/>
      <c r="H47" s="41"/>
      <c r="I47" s="41"/>
      <c r="J47" s="23">
        <v>12</v>
      </c>
      <c r="K47" s="23"/>
      <c r="L47" s="23"/>
      <c r="M47" s="23"/>
      <c r="N47" s="23"/>
      <c r="O47" s="23">
        <v>10</v>
      </c>
      <c r="P47" s="23"/>
      <c r="Q47" s="23"/>
      <c r="R47" s="23"/>
      <c r="S47" s="23">
        <v>15</v>
      </c>
      <c r="T47" s="23"/>
      <c r="U47" s="23"/>
      <c r="V47" s="23"/>
      <c r="W47" s="23"/>
      <c r="X47" s="23"/>
      <c r="Y47" s="23">
        <v>5</v>
      </c>
      <c r="Z47" s="24"/>
      <c r="AA47" s="42">
        <f t="shared" si="13"/>
        <v>4</v>
      </c>
      <c r="AB47" s="43">
        <f t="shared" si="14"/>
        <v>42</v>
      </c>
      <c r="AC47" s="13">
        <f t="shared" si="15"/>
        <v>1.8356643356643356E-2</v>
      </c>
    </row>
    <row r="48" spans="1:29">
      <c r="A48" s="8" t="s">
        <v>123</v>
      </c>
      <c r="B48" s="40"/>
      <c r="C48" s="41"/>
      <c r="D48" s="41"/>
      <c r="E48" s="41"/>
      <c r="F48" s="41"/>
      <c r="G48" s="41"/>
      <c r="H48" s="41"/>
      <c r="I48" s="41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>
        <v>9</v>
      </c>
      <c r="Y48" s="23"/>
      <c r="Z48" s="24"/>
      <c r="AA48" s="42">
        <f t="shared" si="13"/>
        <v>1</v>
      </c>
      <c r="AB48" s="43">
        <f t="shared" si="14"/>
        <v>9</v>
      </c>
      <c r="AC48" s="13">
        <f t="shared" si="15"/>
        <v>3.9335664335664339E-3</v>
      </c>
    </row>
    <row r="49" spans="1:29" ht="25.5">
      <c r="A49" s="8" t="s">
        <v>124</v>
      </c>
      <c r="B49" s="40"/>
      <c r="C49" s="41">
        <v>9</v>
      </c>
      <c r="D49" s="41"/>
      <c r="E49" s="41"/>
      <c r="F49" s="41"/>
      <c r="G49" s="41"/>
      <c r="H49" s="41"/>
      <c r="I49" s="41"/>
      <c r="J49" s="23"/>
      <c r="K49" s="23"/>
      <c r="L49" s="23"/>
      <c r="M49" s="23"/>
      <c r="N49" s="23"/>
      <c r="O49" s="23"/>
      <c r="P49" s="23">
        <v>15</v>
      </c>
      <c r="Q49" s="23"/>
      <c r="R49" s="23"/>
      <c r="S49" s="23"/>
      <c r="T49" s="23"/>
      <c r="U49" s="23"/>
      <c r="V49" s="23"/>
      <c r="W49" s="23">
        <v>4</v>
      </c>
      <c r="X49" s="23"/>
      <c r="Y49" s="23"/>
      <c r="Z49" s="24"/>
      <c r="AA49" s="42">
        <f t="shared" si="13"/>
        <v>3</v>
      </c>
      <c r="AB49" s="43">
        <f t="shared" si="14"/>
        <v>28</v>
      </c>
      <c r="AC49" s="13">
        <f t="shared" si="15"/>
        <v>1.2237762237762238E-2</v>
      </c>
    </row>
    <row r="50" spans="1:29">
      <c r="A50" s="44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</row>
    <row r="51" spans="1:29">
      <c r="A51" s="8" t="s">
        <v>125</v>
      </c>
      <c r="B51" s="40"/>
      <c r="C51" s="41"/>
      <c r="D51" s="41"/>
      <c r="E51" s="41"/>
      <c r="F51" s="41"/>
      <c r="G51" s="41"/>
      <c r="H51" s="41"/>
      <c r="I51" s="41"/>
      <c r="J51" s="23"/>
      <c r="K51" s="23"/>
      <c r="L51" s="23"/>
      <c r="M51" s="23"/>
      <c r="N51" s="23"/>
      <c r="O51" s="23"/>
      <c r="P51" s="23"/>
      <c r="Q51" s="23"/>
      <c r="R51" s="23">
        <v>18</v>
      </c>
      <c r="S51" s="23"/>
      <c r="T51" s="23"/>
      <c r="U51" s="23"/>
      <c r="V51" s="23"/>
      <c r="W51" s="23"/>
      <c r="X51" s="23">
        <v>14</v>
      </c>
      <c r="Y51" s="23"/>
      <c r="Z51" s="24"/>
      <c r="AA51" s="42">
        <f t="shared" ref="AA51" si="16">COUNT(C51:Y51)</f>
        <v>2</v>
      </c>
      <c r="AB51" s="43">
        <f t="shared" ref="AB51" si="17">SUM(C51:Y51)</f>
        <v>32</v>
      </c>
      <c r="AC51" s="13">
        <f t="shared" ref="AC51" si="18">AB51/$AB$53</f>
        <v>1.3986013986013986E-2</v>
      </c>
    </row>
    <row r="53" spans="1:29">
      <c r="C53" s="9">
        <f>SUM(C7:C52)</f>
        <v>100</v>
      </c>
      <c r="D53" s="9">
        <f t="shared" ref="D53:Y53" si="19">SUM(D7:D51)</f>
        <v>100</v>
      </c>
      <c r="E53" s="9">
        <f t="shared" si="19"/>
        <v>100</v>
      </c>
      <c r="F53" s="9">
        <f t="shared" si="19"/>
        <v>100</v>
      </c>
      <c r="G53" s="9">
        <f t="shared" si="19"/>
        <v>100</v>
      </c>
      <c r="H53" s="9">
        <f t="shared" si="19"/>
        <v>100</v>
      </c>
      <c r="I53" s="9">
        <f t="shared" si="19"/>
        <v>100</v>
      </c>
      <c r="J53" s="9">
        <f t="shared" si="19"/>
        <v>100</v>
      </c>
      <c r="K53" s="9">
        <f t="shared" si="19"/>
        <v>100</v>
      </c>
      <c r="L53" s="9">
        <f t="shared" si="19"/>
        <v>100</v>
      </c>
      <c r="M53" s="9">
        <f t="shared" si="19"/>
        <v>100</v>
      </c>
      <c r="N53" s="9">
        <f t="shared" si="19"/>
        <v>100</v>
      </c>
      <c r="O53" s="9">
        <f t="shared" si="19"/>
        <v>100</v>
      </c>
      <c r="P53" s="9">
        <f t="shared" si="19"/>
        <v>100</v>
      </c>
      <c r="Q53" s="9">
        <f t="shared" si="19"/>
        <v>100</v>
      </c>
      <c r="R53" s="9">
        <f t="shared" si="19"/>
        <v>100</v>
      </c>
      <c r="S53" s="9">
        <f t="shared" si="19"/>
        <v>100</v>
      </c>
      <c r="T53" s="9">
        <f t="shared" si="19"/>
        <v>100</v>
      </c>
      <c r="U53" s="9">
        <f t="shared" si="19"/>
        <v>100</v>
      </c>
      <c r="V53" s="9">
        <f t="shared" si="19"/>
        <v>88</v>
      </c>
      <c r="W53" s="9">
        <f t="shared" si="19"/>
        <v>100</v>
      </c>
      <c r="X53" s="9">
        <f t="shared" si="19"/>
        <v>100</v>
      </c>
      <c r="Y53" s="9">
        <f t="shared" si="19"/>
        <v>100</v>
      </c>
      <c r="Z53" s="3"/>
      <c r="AA53" s="37">
        <f>SUM(AA7:AA51)</f>
        <v>155</v>
      </c>
      <c r="AB53" s="38">
        <f>SUM(AB7:AB51)</f>
        <v>2288</v>
      </c>
      <c r="AC53" s="39">
        <f>AB53/$AB$53</f>
        <v>1</v>
      </c>
    </row>
  </sheetData>
  <mergeCells count="27">
    <mergeCell ref="H4:H5"/>
    <mergeCell ref="F4:F5"/>
    <mergeCell ref="G4:G5"/>
    <mergeCell ref="D4:D5"/>
    <mergeCell ref="E4:E5"/>
    <mergeCell ref="L4:L5"/>
    <mergeCell ref="M4:M5"/>
    <mergeCell ref="N4:N5"/>
    <mergeCell ref="O4:O5"/>
    <mergeCell ref="I4:I5"/>
    <mergeCell ref="J4:J5"/>
    <mergeCell ref="C2:AC2"/>
    <mergeCell ref="AA4:AA5"/>
    <mergeCell ref="AB4:AB5"/>
    <mergeCell ref="AC4:AC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C4:C5"/>
    <mergeCell ref="K4:K5"/>
  </mergeCells>
  <pageMargins left="0.75" right="0.75" top="1" bottom="1" header="0.5" footer="0.5"/>
  <pageSetup orientation="portrait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5"/>
  <sheetViews>
    <sheetView showGridLines="0" workbookViewId="0">
      <pane xSplit="1" ySplit="5" topLeftCell="B6" activePane="bottomRight" state="frozen"/>
      <selection pane="topRight" activeCell="C1" sqref="C1"/>
      <selection pane="bottomLeft" activeCell="A5" sqref="A5"/>
      <selection pane="bottomRight" activeCell="B6" sqref="B6"/>
    </sheetView>
  </sheetViews>
  <sheetFormatPr defaultRowHeight="12.75"/>
  <cols>
    <col min="1" max="1" width="18.85546875" customWidth="1"/>
    <col min="2" max="2" width="2" customWidth="1"/>
    <col min="3" max="3" width="5.140625" customWidth="1"/>
    <col min="4" max="4" width="4.140625" customWidth="1"/>
    <col min="5" max="7" width="4.7109375" customWidth="1"/>
    <col min="8" max="8" width="4.28515625" customWidth="1"/>
    <col min="9" max="9" width="4.5703125" customWidth="1"/>
    <col min="10" max="10" width="4.42578125" customWidth="1"/>
    <col min="11" max="11" width="4.5703125" customWidth="1"/>
    <col min="12" max="12" width="4.85546875" customWidth="1"/>
    <col min="13" max="13" width="4.28515625" customWidth="1"/>
    <col min="14" max="15" width="4.42578125" customWidth="1"/>
    <col min="16" max="16" width="4.28515625" customWidth="1"/>
    <col min="17" max="17" width="4.5703125" customWidth="1"/>
    <col min="18" max="18" width="4.28515625" customWidth="1"/>
    <col min="19" max="19" width="4.5703125" customWidth="1"/>
    <col min="20" max="20" width="4.7109375" customWidth="1"/>
    <col min="21" max="21" width="4.5703125" customWidth="1"/>
    <col min="22" max="22" width="4.28515625" customWidth="1"/>
    <col min="23" max="23" width="4.7109375" customWidth="1"/>
    <col min="24" max="25" width="4.5703125" customWidth="1"/>
    <col min="26" max="26" width="2.85546875" customWidth="1"/>
    <col min="27" max="27" width="5.85546875" customWidth="1"/>
    <col min="28" max="28" width="6.85546875" customWidth="1"/>
    <col min="29" max="29" width="8.5703125" customWidth="1"/>
    <col min="30" max="30" width="4.28515625" customWidth="1"/>
    <col min="267" max="267" width="18.85546875" customWidth="1"/>
    <col min="268" max="268" width="2" customWidth="1"/>
    <col min="269" max="269" width="7" bestFit="1" customWidth="1"/>
    <col min="270" max="270" width="8.7109375" bestFit="1" customWidth="1"/>
    <col min="271" max="274" width="8.7109375" customWidth="1"/>
    <col min="275" max="275" width="7" bestFit="1" customWidth="1"/>
    <col min="276" max="276" width="8.7109375" bestFit="1" customWidth="1"/>
    <col min="277" max="277" width="7" bestFit="1" customWidth="1"/>
    <col min="278" max="278" width="8.7109375" bestFit="1" customWidth="1"/>
    <col min="279" max="279" width="7" bestFit="1" customWidth="1"/>
    <col min="280" max="280" width="8.7109375" bestFit="1" customWidth="1"/>
    <col min="281" max="281" width="7" bestFit="1" customWidth="1"/>
    <col min="282" max="282" width="2.85546875" customWidth="1"/>
    <col min="283" max="283" width="5.85546875" customWidth="1"/>
    <col min="284" max="284" width="6.28515625" bestFit="1" customWidth="1"/>
    <col min="285" max="285" width="8.5703125" customWidth="1"/>
    <col min="286" max="286" width="4.28515625" customWidth="1"/>
    <col min="523" max="523" width="18.85546875" customWidth="1"/>
    <col min="524" max="524" width="2" customWidth="1"/>
    <col min="525" max="525" width="7" bestFit="1" customWidth="1"/>
    <col min="526" max="526" width="8.7109375" bestFit="1" customWidth="1"/>
    <col min="527" max="530" width="8.7109375" customWidth="1"/>
    <col min="531" max="531" width="7" bestFit="1" customWidth="1"/>
    <col min="532" max="532" width="8.7109375" bestFit="1" customWidth="1"/>
    <col min="533" max="533" width="7" bestFit="1" customWidth="1"/>
    <col min="534" max="534" width="8.7109375" bestFit="1" customWidth="1"/>
    <col min="535" max="535" width="7" bestFit="1" customWidth="1"/>
    <col min="536" max="536" width="8.7109375" bestFit="1" customWidth="1"/>
    <col min="537" max="537" width="7" bestFit="1" customWidth="1"/>
    <col min="538" max="538" width="2.85546875" customWidth="1"/>
    <col min="539" max="539" width="5.85546875" customWidth="1"/>
    <col min="540" max="540" width="6.28515625" bestFit="1" customWidth="1"/>
    <col min="541" max="541" width="8.5703125" customWidth="1"/>
    <col min="542" max="542" width="4.28515625" customWidth="1"/>
    <col min="779" max="779" width="18.85546875" customWidth="1"/>
    <col min="780" max="780" width="2" customWidth="1"/>
    <col min="781" max="781" width="7" bestFit="1" customWidth="1"/>
    <col min="782" max="782" width="8.7109375" bestFit="1" customWidth="1"/>
    <col min="783" max="786" width="8.7109375" customWidth="1"/>
    <col min="787" max="787" width="7" bestFit="1" customWidth="1"/>
    <col min="788" max="788" width="8.7109375" bestFit="1" customWidth="1"/>
    <col min="789" max="789" width="7" bestFit="1" customWidth="1"/>
    <col min="790" max="790" width="8.7109375" bestFit="1" customWidth="1"/>
    <col min="791" max="791" width="7" bestFit="1" customWidth="1"/>
    <col min="792" max="792" width="8.7109375" bestFit="1" customWidth="1"/>
    <col min="793" max="793" width="7" bestFit="1" customWidth="1"/>
    <col min="794" max="794" width="2.85546875" customWidth="1"/>
    <col min="795" max="795" width="5.85546875" customWidth="1"/>
    <col min="796" max="796" width="6.28515625" bestFit="1" customWidth="1"/>
    <col min="797" max="797" width="8.5703125" customWidth="1"/>
    <col min="798" max="798" width="4.28515625" customWidth="1"/>
    <col min="1035" max="1035" width="18.85546875" customWidth="1"/>
    <col min="1036" max="1036" width="2" customWidth="1"/>
    <col min="1037" max="1037" width="7" bestFit="1" customWidth="1"/>
    <col min="1038" max="1038" width="8.7109375" bestFit="1" customWidth="1"/>
    <col min="1039" max="1042" width="8.7109375" customWidth="1"/>
    <col min="1043" max="1043" width="7" bestFit="1" customWidth="1"/>
    <col min="1044" max="1044" width="8.7109375" bestFit="1" customWidth="1"/>
    <col min="1045" max="1045" width="7" bestFit="1" customWidth="1"/>
    <col min="1046" max="1046" width="8.7109375" bestFit="1" customWidth="1"/>
    <col min="1047" max="1047" width="7" bestFit="1" customWidth="1"/>
    <col min="1048" max="1048" width="8.7109375" bestFit="1" customWidth="1"/>
    <col min="1049" max="1049" width="7" bestFit="1" customWidth="1"/>
    <col min="1050" max="1050" width="2.85546875" customWidth="1"/>
    <col min="1051" max="1051" width="5.85546875" customWidth="1"/>
    <col min="1052" max="1052" width="6.28515625" bestFit="1" customWidth="1"/>
    <col min="1053" max="1053" width="8.5703125" customWidth="1"/>
    <col min="1054" max="1054" width="4.28515625" customWidth="1"/>
    <col min="1291" max="1291" width="18.85546875" customWidth="1"/>
    <col min="1292" max="1292" width="2" customWidth="1"/>
    <col min="1293" max="1293" width="7" bestFit="1" customWidth="1"/>
    <col min="1294" max="1294" width="8.7109375" bestFit="1" customWidth="1"/>
    <col min="1295" max="1298" width="8.7109375" customWidth="1"/>
    <col min="1299" max="1299" width="7" bestFit="1" customWidth="1"/>
    <col min="1300" max="1300" width="8.7109375" bestFit="1" customWidth="1"/>
    <col min="1301" max="1301" width="7" bestFit="1" customWidth="1"/>
    <col min="1302" max="1302" width="8.7109375" bestFit="1" customWidth="1"/>
    <col min="1303" max="1303" width="7" bestFit="1" customWidth="1"/>
    <col min="1304" max="1304" width="8.7109375" bestFit="1" customWidth="1"/>
    <col min="1305" max="1305" width="7" bestFit="1" customWidth="1"/>
    <col min="1306" max="1306" width="2.85546875" customWidth="1"/>
    <col min="1307" max="1307" width="5.85546875" customWidth="1"/>
    <col min="1308" max="1308" width="6.28515625" bestFit="1" customWidth="1"/>
    <col min="1309" max="1309" width="8.5703125" customWidth="1"/>
    <col min="1310" max="1310" width="4.28515625" customWidth="1"/>
    <col min="1547" max="1547" width="18.85546875" customWidth="1"/>
    <col min="1548" max="1548" width="2" customWidth="1"/>
    <col min="1549" max="1549" width="7" bestFit="1" customWidth="1"/>
    <col min="1550" max="1550" width="8.7109375" bestFit="1" customWidth="1"/>
    <col min="1551" max="1554" width="8.7109375" customWidth="1"/>
    <col min="1555" max="1555" width="7" bestFit="1" customWidth="1"/>
    <col min="1556" max="1556" width="8.7109375" bestFit="1" customWidth="1"/>
    <col min="1557" max="1557" width="7" bestFit="1" customWidth="1"/>
    <col min="1558" max="1558" width="8.7109375" bestFit="1" customWidth="1"/>
    <col min="1559" max="1559" width="7" bestFit="1" customWidth="1"/>
    <col min="1560" max="1560" width="8.7109375" bestFit="1" customWidth="1"/>
    <col min="1561" max="1561" width="7" bestFit="1" customWidth="1"/>
    <col min="1562" max="1562" width="2.85546875" customWidth="1"/>
    <col min="1563" max="1563" width="5.85546875" customWidth="1"/>
    <col min="1564" max="1564" width="6.28515625" bestFit="1" customWidth="1"/>
    <col min="1565" max="1565" width="8.5703125" customWidth="1"/>
    <col min="1566" max="1566" width="4.28515625" customWidth="1"/>
    <col min="1803" max="1803" width="18.85546875" customWidth="1"/>
    <col min="1804" max="1804" width="2" customWidth="1"/>
    <col min="1805" max="1805" width="7" bestFit="1" customWidth="1"/>
    <col min="1806" max="1806" width="8.7109375" bestFit="1" customWidth="1"/>
    <col min="1807" max="1810" width="8.7109375" customWidth="1"/>
    <col min="1811" max="1811" width="7" bestFit="1" customWidth="1"/>
    <col min="1812" max="1812" width="8.7109375" bestFit="1" customWidth="1"/>
    <col min="1813" max="1813" width="7" bestFit="1" customWidth="1"/>
    <col min="1814" max="1814" width="8.7109375" bestFit="1" customWidth="1"/>
    <col min="1815" max="1815" width="7" bestFit="1" customWidth="1"/>
    <col min="1816" max="1816" width="8.7109375" bestFit="1" customWidth="1"/>
    <col min="1817" max="1817" width="7" bestFit="1" customWidth="1"/>
    <col min="1818" max="1818" width="2.85546875" customWidth="1"/>
    <col min="1819" max="1819" width="5.85546875" customWidth="1"/>
    <col min="1820" max="1820" width="6.28515625" bestFit="1" customWidth="1"/>
    <col min="1821" max="1821" width="8.5703125" customWidth="1"/>
    <col min="1822" max="1822" width="4.28515625" customWidth="1"/>
    <col min="2059" max="2059" width="18.85546875" customWidth="1"/>
    <col min="2060" max="2060" width="2" customWidth="1"/>
    <col min="2061" max="2061" width="7" bestFit="1" customWidth="1"/>
    <col min="2062" max="2062" width="8.7109375" bestFit="1" customWidth="1"/>
    <col min="2063" max="2066" width="8.7109375" customWidth="1"/>
    <col min="2067" max="2067" width="7" bestFit="1" customWidth="1"/>
    <col min="2068" max="2068" width="8.7109375" bestFit="1" customWidth="1"/>
    <col min="2069" max="2069" width="7" bestFit="1" customWidth="1"/>
    <col min="2070" max="2070" width="8.7109375" bestFit="1" customWidth="1"/>
    <col min="2071" max="2071" width="7" bestFit="1" customWidth="1"/>
    <col min="2072" max="2072" width="8.7109375" bestFit="1" customWidth="1"/>
    <col min="2073" max="2073" width="7" bestFit="1" customWidth="1"/>
    <col min="2074" max="2074" width="2.85546875" customWidth="1"/>
    <col min="2075" max="2075" width="5.85546875" customWidth="1"/>
    <col min="2076" max="2076" width="6.28515625" bestFit="1" customWidth="1"/>
    <col min="2077" max="2077" width="8.5703125" customWidth="1"/>
    <col min="2078" max="2078" width="4.28515625" customWidth="1"/>
    <col min="2315" max="2315" width="18.85546875" customWidth="1"/>
    <col min="2316" max="2316" width="2" customWidth="1"/>
    <col min="2317" max="2317" width="7" bestFit="1" customWidth="1"/>
    <col min="2318" max="2318" width="8.7109375" bestFit="1" customWidth="1"/>
    <col min="2319" max="2322" width="8.7109375" customWidth="1"/>
    <col min="2323" max="2323" width="7" bestFit="1" customWidth="1"/>
    <col min="2324" max="2324" width="8.7109375" bestFit="1" customWidth="1"/>
    <col min="2325" max="2325" width="7" bestFit="1" customWidth="1"/>
    <col min="2326" max="2326" width="8.7109375" bestFit="1" customWidth="1"/>
    <col min="2327" max="2327" width="7" bestFit="1" customWidth="1"/>
    <col min="2328" max="2328" width="8.7109375" bestFit="1" customWidth="1"/>
    <col min="2329" max="2329" width="7" bestFit="1" customWidth="1"/>
    <col min="2330" max="2330" width="2.85546875" customWidth="1"/>
    <col min="2331" max="2331" width="5.85546875" customWidth="1"/>
    <col min="2332" max="2332" width="6.28515625" bestFit="1" customWidth="1"/>
    <col min="2333" max="2333" width="8.5703125" customWidth="1"/>
    <col min="2334" max="2334" width="4.28515625" customWidth="1"/>
    <col min="2571" max="2571" width="18.85546875" customWidth="1"/>
    <col min="2572" max="2572" width="2" customWidth="1"/>
    <col min="2573" max="2573" width="7" bestFit="1" customWidth="1"/>
    <col min="2574" max="2574" width="8.7109375" bestFit="1" customWidth="1"/>
    <col min="2575" max="2578" width="8.7109375" customWidth="1"/>
    <col min="2579" max="2579" width="7" bestFit="1" customWidth="1"/>
    <col min="2580" max="2580" width="8.7109375" bestFit="1" customWidth="1"/>
    <col min="2581" max="2581" width="7" bestFit="1" customWidth="1"/>
    <col min="2582" max="2582" width="8.7109375" bestFit="1" customWidth="1"/>
    <col min="2583" max="2583" width="7" bestFit="1" customWidth="1"/>
    <col min="2584" max="2584" width="8.7109375" bestFit="1" customWidth="1"/>
    <col min="2585" max="2585" width="7" bestFit="1" customWidth="1"/>
    <col min="2586" max="2586" width="2.85546875" customWidth="1"/>
    <col min="2587" max="2587" width="5.85546875" customWidth="1"/>
    <col min="2588" max="2588" width="6.28515625" bestFit="1" customWidth="1"/>
    <col min="2589" max="2589" width="8.5703125" customWidth="1"/>
    <col min="2590" max="2590" width="4.28515625" customWidth="1"/>
    <col min="2827" max="2827" width="18.85546875" customWidth="1"/>
    <col min="2828" max="2828" width="2" customWidth="1"/>
    <col min="2829" max="2829" width="7" bestFit="1" customWidth="1"/>
    <col min="2830" max="2830" width="8.7109375" bestFit="1" customWidth="1"/>
    <col min="2831" max="2834" width="8.7109375" customWidth="1"/>
    <col min="2835" max="2835" width="7" bestFit="1" customWidth="1"/>
    <col min="2836" max="2836" width="8.7109375" bestFit="1" customWidth="1"/>
    <col min="2837" max="2837" width="7" bestFit="1" customWidth="1"/>
    <col min="2838" max="2838" width="8.7109375" bestFit="1" customWidth="1"/>
    <col min="2839" max="2839" width="7" bestFit="1" customWidth="1"/>
    <col min="2840" max="2840" width="8.7109375" bestFit="1" customWidth="1"/>
    <col min="2841" max="2841" width="7" bestFit="1" customWidth="1"/>
    <col min="2842" max="2842" width="2.85546875" customWidth="1"/>
    <col min="2843" max="2843" width="5.85546875" customWidth="1"/>
    <col min="2844" max="2844" width="6.28515625" bestFit="1" customWidth="1"/>
    <col min="2845" max="2845" width="8.5703125" customWidth="1"/>
    <col min="2846" max="2846" width="4.28515625" customWidth="1"/>
    <col min="3083" max="3083" width="18.85546875" customWidth="1"/>
    <col min="3084" max="3084" width="2" customWidth="1"/>
    <col min="3085" max="3085" width="7" bestFit="1" customWidth="1"/>
    <col min="3086" max="3086" width="8.7109375" bestFit="1" customWidth="1"/>
    <col min="3087" max="3090" width="8.7109375" customWidth="1"/>
    <col min="3091" max="3091" width="7" bestFit="1" customWidth="1"/>
    <col min="3092" max="3092" width="8.7109375" bestFit="1" customWidth="1"/>
    <col min="3093" max="3093" width="7" bestFit="1" customWidth="1"/>
    <col min="3094" max="3094" width="8.7109375" bestFit="1" customWidth="1"/>
    <col min="3095" max="3095" width="7" bestFit="1" customWidth="1"/>
    <col min="3096" max="3096" width="8.7109375" bestFit="1" customWidth="1"/>
    <col min="3097" max="3097" width="7" bestFit="1" customWidth="1"/>
    <col min="3098" max="3098" width="2.85546875" customWidth="1"/>
    <col min="3099" max="3099" width="5.85546875" customWidth="1"/>
    <col min="3100" max="3100" width="6.28515625" bestFit="1" customWidth="1"/>
    <col min="3101" max="3101" width="8.5703125" customWidth="1"/>
    <col min="3102" max="3102" width="4.28515625" customWidth="1"/>
    <col min="3339" max="3339" width="18.85546875" customWidth="1"/>
    <col min="3340" max="3340" width="2" customWidth="1"/>
    <col min="3341" max="3341" width="7" bestFit="1" customWidth="1"/>
    <col min="3342" max="3342" width="8.7109375" bestFit="1" customWidth="1"/>
    <col min="3343" max="3346" width="8.7109375" customWidth="1"/>
    <col min="3347" max="3347" width="7" bestFit="1" customWidth="1"/>
    <col min="3348" max="3348" width="8.7109375" bestFit="1" customWidth="1"/>
    <col min="3349" max="3349" width="7" bestFit="1" customWidth="1"/>
    <col min="3350" max="3350" width="8.7109375" bestFit="1" customWidth="1"/>
    <col min="3351" max="3351" width="7" bestFit="1" customWidth="1"/>
    <col min="3352" max="3352" width="8.7109375" bestFit="1" customWidth="1"/>
    <col min="3353" max="3353" width="7" bestFit="1" customWidth="1"/>
    <col min="3354" max="3354" width="2.85546875" customWidth="1"/>
    <col min="3355" max="3355" width="5.85546875" customWidth="1"/>
    <col min="3356" max="3356" width="6.28515625" bestFit="1" customWidth="1"/>
    <col min="3357" max="3357" width="8.5703125" customWidth="1"/>
    <col min="3358" max="3358" width="4.28515625" customWidth="1"/>
    <col min="3595" max="3595" width="18.85546875" customWidth="1"/>
    <col min="3596" max="3596" width="2" customWidth="1"/>
    <col min="3597" max="3597" width="7" bestFit="1" customWidth="1"/>
    <col min="3598" max="3598" width="8.7109375" bestFit="1" customWidth="1"/>
    <col min="3599" max="3602" width="8.7109375" customWidth="1"/>
    <col min="3603" max="3603" width="7" bestFit="1" customWidth="1"/>
    <col min="3604" max="3604" width="8.7109375" bestFit="1" customWidth="1"/>
    <col min="3605" max="3605" width="7" bestFit="1" customWidth="1"/>
    <col min="3606" max="3606" width="8.7109375" bestFit="1" customWidth="1"/>
    <col min="3607" max="3607" width="7" bestFit="1" customWidth="1"/>
    <col min="3608" max="3608" width="8.7109375" bestFit="1" customWidth="1"/>
    <col min="3609" max="3609" width="7" bestFit="1" customWidth="1"/>
    <col min="3610" max="3610" width="2.85546875" customWidth="1"/>
    <col min="3611" max="3611" width="5.85546875" customWidth="1"/>
    <col min="3612" max="3612" width="6.28515625" bestFit="1" customWidth="1"/>
    <col min="3613" max="3613" width="8.5703125" customWidth="1"/>
    <col min="3614" max="3614" width="4.28515625" customWidth="1"/>
    <col min="3851" max="3851" width="18.85546875" customWidth="1"/>
    <col min="3852" max="3852" width="2" customWidth="1"/>
    <col min="3853" max="3853" width="7" bestFit="1" customWidth="1"/>
    <col min="3854" max="3854" width="8.7109375" bestFit="1" customWidth="1"/>
    <col min="3855" max="3858" width="8.7109375" customWidth="1"/>
    <col min="3859" max="3859" width="7" bestFit="1" customWidth="1"/>
    <col min="3860" max="3860" width="8.7109375" bestFit="1" customWidth="1"/>
    <col min="3861" max="3861" width="7" bestFit="1" customWidth="1"/>
    <col min="3862" max="3862" width="8.7109375" bestFit="1" customWidth="1"/>
    <col min="3863" max="3863" width="7" bestFit="1" customWidth="1"/>
    <col min="3864" max="3864" width="8.7109375" bestFit="1" customWidth="1"/>
    <col min="3865" max="3865" width="7" bestFit="1" customWidth="1"/>
    <col min="3866" max="3866" width="2.85546875" customWidth="1"/>
    <col min="3867" max="3867" width="5.85546875" customWidth="1"/>
    <col min="3868" max="3868" width="6.28515625" bestFit="1" customWidth="1"/>
    <col min="3869" max="3869" width="8.5703125" customWidth="1"/>
    <col min="3870" max="3870" width="4.28515625" customWidth="1"/>
    <col min="4107" max="4107" width="18.85546875" customWidth="1"/>
    <col min="4108" max="4108" width="2" customWidth="1"/>
    <col min="4109" max="4109" width="7" bestFit="1" customWidth="1"/>
    <col min="4110" max="4110" width="8.7109375" bestFit="1" customWidth="1"/>
    <col min="4111" max="4114" width="8.7109375" customWidth="1"/>
    <col min="4115" max="4115" width="7" bestFit="1" customWidth="1"/>
    <col min="4116" max="4116" width="8.7109375" bestFit="1" customWidth="1"/>
    <col min="4117" max="4117" width="7" bestFit="1" customWidth="1"/>
    <col min="4118" max="4118" width="8.7109375" bestFit="1" customWidth="1"/>
    <col min="4119" max="4119" width="7" bestFit="1" customWidth="1"/>
    <col min="4120" max="4120" width="8.7109375" bestFit="1" customWidth="1"/>
    <col min="4121" max="4121" width="7" bestFit="1" customWidth="1"/>
    <col min="4122" max="4122" width="2.85546875" customWidth="1"/>
    <col min="4123" max="4123" width="5.85546875" customWidth="1"/>
    <col min="4124" max="4124" width="6.28515625" bestFit="1" customWidth="1"/>
    <col min="4125" max="4125" width="8.5703125" customWidth="1"/>
    <col min="4126" max="4126" width="4.28515625" customWidth="1"/>
    <col min="4363" max="4363" width="18.85546875" customWidth="1"/>
    <col min="4364" max="4364" width="2" customWidth="1"/>
    <col min="4365" max="4365" width="7" bestFit="1" customWidth="1"/>
    <col min="4366" max="4366" width="8.7109375" bestFit="1" customWidth="1"/>
    <col min="4367" max="4370" width="8.7109375" customWidth="1"/>
    <col min="4371" max="4371" width="7" bestFit="1" customWidth="1"/>
    <col min="4372" max="4372" width="8.7109375" bestFit="1" customWidth="1"/>
    <col min="4373" max="4373" width="7" bestFit="1" customWidth="1"/>
    <col min="4374" max="4374" width="8.7109375" bestFit="1" customWidth="1"/>
    <col min="4375" max="4375" width="7" bestFit="1" customWidth="1"/>
    <col min="4376" max="4376" width="8.7109375" bestFit="1" customWidth="1"/>
    <col min="4377" max="4377" width="7" bestFit="1" customWidth="1"/>
    <col min="4378" max="4378" width="2.85546875" customWidth="1"/>
    <col min="4379" max="4379" width="5.85546875" customWidth="1"/>
    <col min="4380" max="4380" width="6.28515625" bestFit="1" customWidth="1"/>
    <col min="4381" max="4381" width="8.5703125" customWidth="1"/>
    <col min="4382" max="4382" width="4.28515625" customWidth="1"/>
    <col min="4619" max="4619" width="18.85546875" customWidth="1"/>
    <col min="4620" max="4620" width="2" customWidth="1"/>
    <col min="4621" max="4621" width="7" bestFit="1" customWidth="1"/>
    <col min="4622" max="4622" width="8.7109375" bestFit="1" customWidth="1"/>
    <col min="4623" max="4626" width="8.7109375" customWidth="1"/>
    <col min="4627" max="4627" width="7" bestFit="1" customWidth="1"/>
    <col min="4628" max="4628" width="8.7109375" bestFit="1" customWidth="1"/>
    <col min="4629" max="4629" width="7" bestFit="1" customWidth="1"/>
    <col min="4630" max="4630" width="8.7109375" bestFit="1" customWidth="1"/>
    <col min="4631" max="4631" width="7" bestFit="1" customWidth="1"/>
    <col min="4632" max="4632" width="8.7109375" bestFit="1" customWidth="1"/>
    <col min="4633" max="4633" width="7" bestFit="1" customWidth="1"/>
    <col min="4634" max="4634" width="2.85546875" customWidth="1"/>
    <col min="4635" max="4635" width="5.85546875" customWidth="1"/>
    <col min="4636" max="4636" width="6.28515625" bestFit="1" customWidth="1"/>
    <col min="4637" max="4637" width="8.5703125" customWidth="1"/>
    <col min="4638" max="4638" width="4.28515625" customWidth="1"/>
    <col min="4875" max="4875" width="18.85546875" customWidth="1"/>
    <col min="4876" max="4876" width="2" customWidth="1"/>
    <col min="4877" max="4877" width="7" bestFit="1" customWidth="1"/>
    <col min="4878" max="4878" width="8.7109375" bestFit="1" customWidth="1"/>
    <col min="4879" max="4882" width="8.7109375" customWidth="1"/>
    <col min="4883" max="4883" width="7" bestFit="1" customWidth="1"/>
    <col min="4884" max="4884" width="8.7109375" bestFit="1" customWidth="1"/>
    <col min="4885" max="4885" width="7" bestFit="1" customWidth="1"/>
    <col min="4886" max="4886" width="8.7109375" bestFit="1" customWidth="1"/>
    <col min="4887" max="4887" width="7" bestFit="1" customWidth="1"/>
    <col min="4888" max="4888" width="8.7109375" bestFit="1" customWidth="1"/>
    <col min="4889" max="4889" width="7" bestFit="1" customWidth="1"/>
    <col min="4890" max="4890" width="2.85546875" customWidth="1"/>
    <col min="4891" max="4891" width="5.85546875" customWidth="1"/>
    <col min="4892" max="4892" width="6.28515625" bestFit="1" customWidth="1"/>
    <col min="4893" max="4893" width="8.5703125" customWidth="1"/>
    <col min="4894" max="4894" width="4.28515625" customWidth="1"/>
    <col min="5131" max="5131" width="18.85546875" customWidth="1"/>
    <col min="5132" max="5132" width="2" customWidth="1"/>
    <col min="5133" max="5133" width="7" bestFit="1" customWidth="1"/>
    <col min="5134" max="5134" width="8.7109375" bestFit="1" customWidth="1"/>
    <col min="5135" max="5138" width="8.7109375" customWidth="1"/>
    <col min="5139" max="5139" width="7" bestFit="1" customWidth="1"/>
    <col min="5140" max="5140" width="8.7109375" bestFit="1" customWidth="1"/>
    <col min="5141" max="5141" width="7" bestFit="1" customWidth="1"/>
    <col min="5142" max="5142" width="8.7109375" bestFit="1" customWidth="1"/>
    <col min="5143" max="5143" width="7" bestFit="1" customWidth="1"/>
    <col min="5144" max="5144" width="8.7109375" bestFit="1" customWidth="1"/>
    <col min="5145" max="5145" width="7" bestFit="1" customWidth="1"/>
    <col min="5146" max="5146" width="2.85546875" customWidth="1"/>
    <col min="5147" max="5147" width="5.85546875" customWidth="1"/>
    <col min="5148" max="5148" width="6.28515625" bestFit="1" customWidth="1"/>
    <col min="5149" max="5149" width="8.5703125" customWidth="1"/>
    <col min="5150" max="5150" width="4.28515625" customWidth="1"/>
    <col min="5387" max="5387" width="18.85546875" customWidth="1"/>
    <col min="5388" max="5388" width="2" customWidth="1"/>
    <col min="5389" max="5389" width="7" bestFit="1" customWidth="1"/>
    <col min="5390" max="5390" width="8.7109375" bestFit="1" customWidth="1"/>
    <col min="5391" max="5394" width="8.7109375" customWidth="1"/>
    <col min="5395" max="5395" width="7" bestFit="1" customWidth="1"/>
    <col min="5396" max="5396" width="8.7109375" bestFit="1" customWidth="1"/>
    <col min="5397" max="5397" width="7" bestFit="1" customWidth="1"/>
    <col min="5398" max="5398" width="8.7109375" bestFit="1" customWidth="1"/>
    <col min="5399" max="5399" width="7" bestFit="1" customWidth="1"/>
    <col min="5400" max="5400" width="8.7109375" bestFit="1" customWidth="1"/>
    <col min="5401" max="5401" width="7" bestFit="1" customWidth="1"/>
    <col min="5402" max="5402" width="2.85546875" customWidth="1"/>
    <col min="5403" max="5403" width="5.85546875" customWidth="1"/>
    <col min="5404" max="5404" width="6.28515625" bestFit="1" customWidth="1"/>
    <col min="5405" max="5405" width="8.5703125" customWidth="1"/>
    <col min="5406" max="5406" width="4.28515625" customWidth="1"/>
    <col min="5643" max="5643" width="18.85546875" customWidth="1"/>
    <col min="5644" max="5644" width="2" customWidth="1"/>
    <col min="5645" max="5645" width="7" bestFit="1" customWidth="1"/>
    <col min="5646" max="5646" width="8.7109375" bestFit="1" customWidth="1"/>
    <col min="5647" max="5650" width="8.7109375" customWidth="1"/>
    <col min="5651" max="5651" width="7" bestFit="1" customWidth="1"/>
    <col min="5652" max="5652" width="8.7109375" bestFit="1" customWidth="1"/>
    <col min="5653" max="5653" width="7" bestFit="1" customWidth="1"/>
    <col min="5654" max="5654" width="8.7109375" bestFit="1" customWidth="1"/>
    <col min="5655" max="5655" width="7" bestFit="1" customWidth="1"/>
    <col min="5656" max="5656" width="8.7109375" bestFit="1" customWidth="1"/>
    <col min="5657" max="5657" width="7" bestFit="1" customWidth="1"/>
    <col min="5658" max="5658" width="2.85546875" customWidth="1"/>
    <col min="5659" max="5659" width="5.85546875" customWidth="1"/>
    <col min="5660" max="5660" width="6.28515625" bestFit="1" customWidth="1"/>
    <col min="5661" max="5661" width="8.5703125" customWidth="1"/>
    <col min="5662" max="5662" width="4.28515625" customWidth="1"/>
    <col min="5899" max="5899" width="18.85546875" customWidth="1"/>
    <col min="5900" max="5900" width="2" customWidth="1"/>
    <col min="5901" max="5901" width="7" bestFit="1" customWidth="1"/>
    <col min="5902" max="5902" width="8.7109375" bestFit="1" customWidth="1"/>
    <col min="5903" max="5906" width="8.7109375" customWidth="1"/>
    <col min="5907" max="5907" width="7" bestFit="1" customWidth="1"/>
    <col min="5908" max="5908" width="8.7109375" bestFit="1" customWidth="1"/>
    <col min="5909" max="5909" width="7" bestFit="1" customWidth="1"/>
    <col min="5910" max="5910" width="8.7109375" bestFit="1" customWidth="1"/>
    <col min="5911" max="5911" width="7" bestFit="1" customWidth="1"/>
    <col min="5912" max="5912" width="8.7109375" bestFit="1" customWidth="1"/>
    <col min="5913" max="5913" width="7" bestFit="1" customWidth="1"/>
    <col min="5914" max="5914" width="2.85546875" customWidth="1"/>
    <col min="5915" max="5915" width="5.85546875" customWidth="1"/>
    <col min="5916" max="5916" width="6.28515625" bestFit="1" customWidth="1"/>
    <col min="5917" max="5917" width="8.5703125" customWidth="1"/>
    <col min="5918" max="5918" width="4.28515625" customWidth="1"/>
    <col min="6155" max="6155" width="18.85546875" customWidth="1"/>
    <col min="6156" max="6156" width="2" customWidth="1"/>
    <col min="6157" max="6157" width="7" bestFit="1" customWidth="1"/>
    <col min="6158" max="6158" width="8.7109375" bestFit="1" customWidth="1"/>
    <col min="6159" max="6162" width="8.7109375" customWidth="1"/>
    <col min="6163" max="6163" width="7" bestFit="1" customWidth="1"/>
    <col min="6164" max="6164" width="8.7109375" bestFit="1" customWidth="1"/>
    <col min="6165" max="6165" width="7" bestFit="1" customWidth="1"/>
    <col min="6166" max="6166" width="8.7109375" bestFit="1" customWidth="1"/>
    <col min="6167" max="6167" width="7" bestFit="1" customWidth="1"/>
    <col min="6168" max="6168" width="8.7109375" bestFit="1" customWidth="1"/>
    <col min="6169" max="6169" width="7" bestFit="1" customWidth="1"/>
    <col min="6170" max="6170" width="2.85546875" customWidth="1"/>
    <col min="6171" max="6171" width="5.85546875" customWidth="1"/>
    <col min="6172" max="6172" width="6.28515625" bestFit="1" customWidth="1"/>
    <col min="6173" max="6173" width="8.5703125" customWidth="1"/>
    <col min="6174" max="6174" width="4.28515625" customWidth="1"/>
    <col min="6411" max="6411" width="18.85546875" customWidth="1"/>
    <col min="6412" max="6412" width="2" customWidth="1"/>
    <col min="6413" max="6413" width="7" bestFit="1" customWidth="1"/>
    <col min="6414" max="6414" width="8.7109375" bestFit="1" customWidth="1"/>
    <col min="6415" max="6418" width="8.7109375" customWidth="1"/>
    <col min="6419" max="6419" width="7" bestFit="1" customWidth="1"/>
    <col min="6420" max="6420" width="8.7109375" bestFit="1" customWidth="1"/>
    <col min="6421" max="6421" width="7" bestFit="1" customWidth="1"/>
    <col min="6422" max="6422" width="8.7109375" bestFit="1" customWidth="1"/>
    <col min="6423" max="6423" width="7" bestFit="1" customWidth="1"/>
    <col min="6424" max="6424" width="8.7109375" bestFit="1" customWidth="1"/>
    <col min="6425" max="6425" width="7" bestFit="1" customWidth="1"/>
    <col min="6426" max="6426" width="2.85546875" customWidth="1"/>
    <col min="6427" max="6427" width="5.85546875" customWidth="1"/>
    <col min="6428" max="6428" width="6.28515625" bestFit="1" customWidth="1"/>
    <col min="6429" max="6429" width="8.5703125" customWidth="1"/>
    <col min="6430" max="6430" width="4.28515625" customWidth="1"/>
    <col min="6667" max="6667" width="18.85546875" customWidth="1"/>
    <col min="6668" max="6668" width="2" customWidth="1"/>
    <col min="6669" max="6669" width="7" bestFit="1" customWidth="1"/>
    <col min="6670" max="6670" width="8.7109375" bestFit="1" customWidth="1"/>
    <col min="6671" max="6674" width="8.7109375" customWidth="1"/>
    <col min="6675" max="6675" width="7" bestFit="1" customWidth="1"/>
    <col min="6676" max="6676" width="8.7109375" bestFit="1" customWidth="1"/>
    <col min="6677" max="6677" width="7" bestFit="1" customWidth="1"/>
    <col min="6678" max="6678" width="8.7109375" bestFit="1" customWidth="1"/>
    <col min="6679" max="6679" width="7" bestFit="1" customWidth="1"/>
    <col min="6680" max="6680" width="8.7109375" bestFit="1" customWidth="1"/>
    <col min="6681" max="6681" width="7" bestFit="1" customWidth="1"/>
    <col min="6682" max="6682" width="2.85546875" customWidth="1"/>
    <col min="6683" max="6683" width="5.85546875" customWidth="1"/>
    <col min="6684" max="6684" width="6.28515625" bestFit="1" customWidth="1"/>
    <col min="6685" max="6685" width="8.5703125" customWidth="1"/>
    <col min="6686" max="6686" width="4.28515625" customWidth="1"/>
    <col min="6923" max="6923" width="18.85546875" customWidth="1"/>
    <col min="6924" max="6924" width="2" customWidth="1"/>
    <col min="6925" max="6925" width="7" bestFit="1" customWidth="1"/>
    <col min="6926" max="6926" width="8.7109375" bestFit="1" customWidth="1"/>
    <col min="6927" max="6930" width="8.7109375" customWidth="1"/>
    <col min="6931" max="6931" width="7" bestFit="1" customWidth="1"/>
    <col min="6932" max="6932" width="8.7109375" bestFit="1" customWidth="1"/>
    <col min="6933" max="6933" width="7" bestFit="1" customWidth="1"/>
    <col min="6934" max="6934" width="8.7109375" bestFit="1" customWidth="1"/>
    <col min="6935" max="6935" width="7" bestFit="1" customWidth="1"/>
    <col min="6936" max="6936" width="8.7109375" bestFit="1" customWidth="1"/>
    <col min="6937" max="6937" width="7" bestFit="1" customWidth="1"/>
    <col min="6938" max="6938" width="2.85546875" customWidth="1"/>
    <col min="6939" max="6939" width="5.85546875" customWidth="1"/>
    <col min="6940" max="6940" width="6.28515625" bestFit="1" customWidth="1"/>
    <col min="6941" max="6941" width="8.5703125" customWidth="1"/>
    <col min="6942" max="6942" width="4.28515625" customWidth="1"/>
    <col min="7179" max="7179" width="18.85546875" customWidth="1"/>
    <col min="7180" max="7180" width="2" customWidth="1"/>
    <col min="7181" max="7181" width="7" bestFit="1" customWidth="1"/>
    <col min="7182" max="7182" width="8.7109375" bestFit="1" customWidth="1"/>
    <col min="7183" max="7186" width="8.7109375" customWidth="1"/>
    <col min="7187" max="7187" width="7" bestFit="1" customWidth="1"/>
    <col min="7188" max="7188" width="8.7109375" bestFit="1" customWidth="1"/>
    <col min="7189" max="7189" width="7" bestFit="1" customWidth="1"/>
    <col min="7190" max="7190" width="8.7109375" bestFit="1" customWidth="1"/>
    <col min="7191" max="7191" width="7" bestFit="1" customWidth="1"/>
    <col min="7192" max="7192" width="8.7109375" bestFit="1" customWidth="1"/>
    <col min="7193" max="7193" width="7" bestFit="1" customWidth="1"/>
    <col min="7194" max="7194" width="2.85546875" customWidth="1"/>
    <col min="7195" max="7195" width="5.85546875" customWidth="1"/>
    <col min="7196" max="7196" width="6.28515625" bestFit="1" customWidth="1"/>
    <col min="7197" max="7197" width="8.5703125" customWidth="1"/>
    <col min="7198" max="7198" width="4.28515625" customWidth="1"/>
    <col min="7435" max="7435" width="18.85546875" customWidth="1"/>
    <col min="7436" max="7436" width="2" customWidth="1"/>
    <col min="7437" max="7437" width="7" bestFit="1" customWidth="1"/>
    <col min="7438" max="7438" width="8.7109375" bestFit="1" customWidth="1"/>
    <col min="7439" max="7442" width="8.7109375" customWidth="1"/>
    <col min="7443" max="7443" width="7" bestFit="1" customWidth="1"/>
    <col min="7444" max="7444" width="8.7109375" bestFit="1" customWidth="1"/>
    <col min="7445" max="7445" width="7" bestFit="1" customWidth="1"/>
    <col min="7446" max="7446" width="8.7109375" bestFit="1" customWidth="1"/>
    <col min="7447" max="7447" width="7" bestFit="1" customWidth="1"/>
    <col min="7448" max="7448" width="8.7109375" bestFit="1" customWidth="1"/>
    <col min="7449" max="7449" width="7" bestFit="1" customWidth="1"/>
    <col min="7450" max="7450" width="2.85546875" customWidth="1"/>
    <col min="7451" max="7451" width="5.85546875" customWidth="1"/>
    <col min="7452" max="7452" width="6.28515625" bestFit="1" customWidth="1"/>
    <col min="7453" max="7453" width="8.5703125" customWidth="1"/>
    <col min="7454" max="7454" width="4.28515625" customWidth="1"/>
    <col min="7691" max="7691" width="18.85546875" customWidth="1"/>
    <col min="7692" max="7692" width="2" customWidth="1"/>
    <col min="7693" max="7693" width="7" bestFit="1" customWidth="1"/>
    <col min="7694" max="7694" width="8.7109375" bestFit="1" customWidth="1"/>
    <col min="7695" max="7698" width="8.7109375" customWidth="1"/>
    <col min="7699" max="7699" width="7" bestFit="1" customWidth="1"/>
    <col min="7700" max="7700" width="8.7109375" bestFit="1" customWidth="1"/>
    <col min="7701" max="7701" width="7" bestFit="1" customWidth="1"/>
    <col min="7702" max="7702" width="8.7109375" bestFit="1" customWidth="1"/>
    <col min="7703" max="7703" width="7" bestFit="1" customWidth="1"/>
    <col min="7704" max="7704" width="8.7109375" bestFit="1" customWidth="1"/>
    <col min="7705" max="7705" width="7" bestFit="1" customWidth="1"/>
    <col min="7706" max="7706" width="2.85546875" customWidth="1"/>
    <col min="7707" max="7707" width="5.85546875" customWidth="1"/>
    <col min="7708" max="7708" width="6.28515625" bestFit="1" customWidth="1"/>
    <col min="7709" max="7709" width="8.5703125" customWidth="1"/>
    <col min="7710" max="7710" width="4.28515625" customWidth="1"/>
    <col min="7947" max="7947" width="18.85546875" customWidth="1"/>
    <col min="7948" max="7948" width="2" customWidth="1"/>
    <col min="7949" max="7949" width="7" bestFit="1" customWidth="1"/>
    <col min="7950" max="7950" width="8.7109375" bestFit="1" customWidth="1"/>
    <col min="7951" max="7954" width="8.7109375" customWidth="1"/>
    <col min="7955" max="7955" width="7" bestFit="1" customWidth="1"/>
    <col min="7956" max="7956" width="8.7109375" bestFit="1" customWidth="1"/>
    <col min="7957" max="7957" width="7" bestFit="1" customWidth="1"/>
    <col min="7958" max="7958" width="8.7109375" bestFit="1" customWidth="1"/>
    <col min="7959" max="7959" width="7" bestFit="1" customWidth="1"/>
    <col min="7960" max="7960" width="8.7109375" bestFit="1" customWidth="1"/>
    <col min="7961" max="7961" width="7" bestFit="1" customWidth="1"/>
    <col min="7962" max="7962" width="2.85546875" customWidth="1"/>
    <col min="7963" max="7963" width="5.85546875" customWidth="1"/>
    <col min="7964" max="7964" width="6.28515625" bestFit="1" customWidth="1"/>
    <col min="7965" max="7965" width="8.5703125" customWidth="1"/>
    <col min="7966" max="7966" width="4.28515625" customWidth="1"/>
    <col min="8203" max="8203" width="18.85546875" customWidth="1"/>
    <col min="8204" max="8204" width="2" customWidth="1"/>
    <col min="8205" max="8205" width="7" bestFit="1" customWidth="1"/>
    <col min="8206" max="8206" width="8.7109375" bestFit="1" customWidth="1"/>
    <col min="8207" max="8210" width="8.7109375" customWidth="1"/>
    <col min="8211" max="8211" width="7" bestFit="1" customWidth="1"/>
    <col min="8212" max="8212" width="8.7109375" bestFit="1" customWidth="1"/>
    <col min="8213" max="8213" width="7" bestFit="1" customWidth="1"/>
    <col min="8214" max="8214" width="8.7109375" bestFit="1" customWidth="1"/>
    <col min="8215" max="8215" width="7" bestFit="1" customWidth="1"/>
    <col min="8216" max="8216" width="8.7109375" bestFit="1" customWidth="1"/>
    <col min="8217" max="8217" width="7" bestFit="1" customWidth="1"/>
    <col min="8218" max="8218" width="2.85546875" customWidth="1"/>
    <col min="8219" max="8219" width="5.85546875" customWidth="1"/>
    <col min="8220" max="8220" width="6.28515625" bestFit="1" customWidth="1"/>
    <col min="8221" max="8221" width="8.5703125" customWidth="1"/>
    <col min="8222" max="8222" width="4.28515625" customWidth="1"/>
    <col min="8459" max="8459" width="18.85546875" customWidth="1"/>
    <col min="8460" max="8460" width="2" customWidth="1"/>
    <col min="8461" max="8461" width="7" bestFit="1" customWidth="1"/>
    <col min="8462" max="8462" width="8.7109375" bestFit="1" customWidth="1"/>
    <col min="8463" max="8466" width="8.7109375" customWidth="1"/>
    <col min="8467" max="8467" width="7" bestFit="1" customWidth="1"/>
    <col min="8468" max="8468" width="8.7109375" bestFit="1" customWidth="1"/>
    <col min="8469" max="8469" width="7" bestFit="1" customWidth="1"/>
    <col min="8470" max="8470" width="8.7109375" bestFit="1" customWidth="1"/>
    <col min="8471" max="8471" width="7" bestFit="1" customWidth="1"/>
    <col min="8472" max="8472" width="8.7109375" bestFit="1" customWidth="1"/>
    <col min="8473" max="8473" width="7" bestFit="1" customWidth="1"/>
    <col min="8474" max="8474" width="2.85546875" customWidth="1"/>
    <col min="8475" max="8475" width="5.85546875" customWidth="1"/>
    <col min="8476" max="8476" width="6.28515625" bestFit="1" customWidth="1"/>
    <col min="8477" max="8477" width="8.5703125" customWidth="1"/>
    <col min="8478" max="8478" width="4.28515625" customWidth="1"/>
    <col min="8715" max="8715" width="18.85546875" customWidth="1"/>
    <col min="8716" max="8716" width="2" customWidth="1"/>
    <col min="8717" max="8717" width="7" bestFit="1" customWidth="1"/>
    <col min="8718" max="8718" width="8.7109375" bestFit="1" customWidth="1"/>
    <col min="8719" max="8722" width="8.7109375" customWidth="1"/>
    <col min="8723" max="8723" width="7" bestFit="1" customWidth="1"/>
    <col min="8724" max="8724" width="8.7109375" bestFit="1" customWidth="1"/>
    <col min="8725" max="8725" width="7" bestFit="1" customWidth="1"/>
    <col min="8726" max="8726" width="8.7109375" bestFit="1" customWidth="1"/>
    <col min="8727" max="8727" width="7" bestFit="1" customWidth="1"/>
    <col min="8728" max="8728" width="8.7109375" bestFit="1" customWidth="1"/>
    <col min="8729" max="8729" width="7" bestFit="1" customWidth="1"/>
    <col min="8730" max="8730" width="2.85546875" customWidth="1"/>
    <col min="8731" max="8731" width="5.85546875" customWidth="1"/>
    <col min="8732" max="8732" width="6.28515625" bestFit="1" customWidth="1"/>
    <col min="8733" max="8733" width="8.5703125" customWidth="1"/>
    <col min="8734" max="8734" width="4.28515625" customWidth="1"/>
    <col min="8971" max="8971" width="18.85546875" customWidth="1"/>
    <col min="8972" max="8972" width="2" customWidth="1"/>
    <col min="8973" max="8973" width="7" bestFit="1" customWidth="1"/>
    <col min="8974" max="8974" width="8.7109375" bestFit="1" customWidth="1"/>
    <col min="8975" max="8978" width="8.7109375" customWidth="1"/>
    <col min="8979" max="8979" width="7" bestFit="1" customWidth="1"/>
    <col min="8980" max="8980" width="8.7109375" bestFit="1" customWidth="1"/>
    <col min="8981" max="8981" width="7" bestFit="1" customWidth="1"/>
    <col min="8982" max="8982" width="8.7109375" bestFit="1" customWidth="1"/>
    <col min="8983" max="8983" width="7" bestFit="1" customWidth="1"/>
    <col min="8984" max="8984" width="8.7109375" bestFit="1" customWidth="1"/>
    <col min="8985" max="8985" width="7" bestFit="1" customWidth="1"/>
    <col min="8986" max="8986" width="2.85546875" customWidth="1"/>
    <col min="8987" max="8987" width="5.85546875" customWidth="1"/>
    <col min="8988" max="8988" width="6.28515625" bestFit="1" customWidth="1"/>
    <col min="8989" max="8989" width="8.5703125" customWidth="1"/>
    <col min="8990" max="8990" width="4.28515625" customWidth="1"/>
    <col min="9227" max="9227" width="18.85546875" customWidth="1"/>
    <col min="9228" max="9228" width="2" customWidth="1"/>
    <col min="9229" max="9229" width="7" bestFit="1" customWidth="1"/>
    <col min="9230" max="9230" width="8.7109375" bestFit="1" customWidth="1"/>
    <col min="9231" max="9234" width="8.7109375" customWidth="1"/>
    <col min="9235" max="9235" width="7" bestFit="1" customWidth="1"/>
    <col min="9236" max="9236" width="8.7109375" bestFit="1" customWidth="1"/>
    <col min="9237" max="9237" width="7" bestFit="1" customWidth="1"/>
    <col min="9238" max="9238" width="8.7109375" bestFit="1" customWidth="1"/>
    <col min="9239" max="9239" width="7" bestFit="1" customWidth="1"/>
    <col min="9240" max="9240" width="8.7109375" bestFit="1" customWidth="1"/>
    <col min="9241" max="9241" width="7" bestFit="1" customWidth="1"/>
    <col min="9242" max="9242" width="2.85546875" customWidth="1"/>
    <col min="9243" max="9243" width="5.85546875" customWidth="1"/>
    <col min="9244" max="9244" width="6.28515625" bestFit="1" customWidth="1"/>
    <col min="9245" max="9245" width="8.5703125" customWidth="1"/>
    <col min="9246" max="9246" width="4.28515625" customWidth="1"/>
    <col min="9483" max="9483" width="18.85546875" customWidth="1"/>
    <col min="9484" max="9484" width="2" customWidth="1"/>
    <col min="9485" max="9485" width="7" bestFit="1" customWidth="1"/>
    <col min="9486" max="9486" width="8.7109375" bestFit="1" customWidth="1"/>
    <col min="9487" max="9490" width="8.7109375" customWidth="1"/>
    <col min="9491" max="9491" width="7" bestFit="1" customWidth="1"/>
    <col min="9492" max="9492" width="8.7109375" bestFit="1" customWidth="1"/>
    <col min="9493" max="9493" width="7" bestFit="1" customWidth="1"/>
    <col min="9494" max="9494" width="8.7109375" bestFit="1" customWidth="1"/>
    <col min="9495" max="9495" width="7" bestFit="1" customWidth="1"/>
    <col min="9496" max="9496" width="8.7109375" bestFit="1" customWidth="1"/>
    <col min="9497" max="9497" width="7" bestFit="1" customWidth="1"/>
    <col min="9498" max="9498" width="2.85546875" customWidth="1"/>
    <col min="9499" max="9499" width="5.85546875" customWidth="1"/>
    <col min="9500" max="9500" width="6.28515625" bestFit="1" customWidth="1"/>
    <col min="9501" max="9501" width="8.5703125" customWidth="1"/>
    <col min="9502" max="9502" width="4.28515625" customWidth="1"/>
    <col min="9739" max="9739" width="18.85546875" customWidth="1"/>
    <col min="9740" max="9740" width="2" customWidth="1"/>
    <col min="9741" max="9741" width="7" bestFit="1" customWidth="1"/>
    <col min="9742" max="9742" width="8.7109375" bestFit="1" customWidth="1"/>
    <col min="9743" max="9746" width="8.7109375" customWidth="1"/>
    <col min="9747" max="9747" width="7" bestFit="1" customWidth="1"/>
    <col min="9748" max="9748" width="8.7109375" bestFit="1" customWidth="1"/>
    <col min="9749" max="9749" width="7" bestFit="1" customWidth="1"/>
    <col min="9750" max="9750" width="8.7109375" bestFit="1" customWidth="1"/>
    <col min="9751" max="9751" width="7" bestFit="1" customWidth="1"/>
    <col min="9752" max="9752" width="8.7109375" bestFit="1" customWidth="1"/>
    <col min="9753" max="9753" width="7" bestFit="1" customWidth="1"/>
    <col min="9754" max="9754" width="2.85546875" customWidth="1"/>
    <col min="9755" max="9755" width="5.85546875" customWidth="1"/>
    <col min="9756" max="9756" width="6.28515625" bestFit="1" customWidth="1"/>
    <col min="9757" max="9757" width="8.5703125" customWidth="1"/>
    <col min="9758" max="9758" width="4.28515625" customWidth="1"/>
    <col min="9995" max="9995" width="18.85546875" customWidth="1"/>
    <col min="9996" max="9996" width="2" customWidth="1"/>
    <col min="9997" max="9997" width="7" bestFit="1" customWidth="1"/>
    <col min="9998" max="9998" width="8.7109375" bestFit="1" customWidth="1"/>
    <col min="9999" max="10002" width="8.7109375" customWidth="1"/>
    <col min="10003" max="10003" width="7" bestFit="1" customWidth="1"/>
    <col min="10004" max="10004" width="8.7109375" bestFit="1" customWidth="1"/>
    <col min="10005" max="10005" width="7" bestFit="1" customWidth="1"/>
    <col min="10006" max="10006" width="8.7109375" bestFit="1" customWidth="1"/>
    <col min="10007" max="10007" width="7" bestFit="1" customWidth="1"/>
    <col min="10008" max="10008" width="8.7109375" bestFit="1" customWidth="1"/>
    <col min="10009" max="10009" width="7" bestFit="1" customWidth="1"/>
    <col min="10010" max="10010" width="2.85546875" customWidth="1"/>
    <col min="10011" max="10011" width="5.85546875" customWidth="1"/>
    <col min="10012" max="10012" width="6.28515625" bestFit="1" customWidth="1"/>
    <col min="10013" max="10013" width="8.5703125" customWidth="1"/>
    <col min="10014" max="10014" width="4.28515625" customWidth="1"/>
    <col min="10251" max="10251" width="18.85546875" customWidth="1"/>
    <col min="10252" max="10252" width="2" customWidth="1"/>
    <col min="10253" max="10253" width="7" bestFit="1" customWidth="1"/>
    <col min="10254" max="10254" width="8.7109375" bestFit="1" customWidth="1"/>
    <col min="10255" max="10258" width="8.7109375" customWidth="1"/>
    <col min="10259" max="10259" width="7" bestFit="1" customWidth="1"/>
    <col min="10260" max="10260" width="8.7109375" bestFit="1" customWidth="1"/>
    <col min="10261" max="10261" width="7" bestFit="1" customWidth="1"/>
    <col min="10262" max="10262" width="8.7109375" bestFit="1" customWidth="1"/>
    <col min="10263" max="10263" width="7" bestFit="1" customWidth="1"/>
    <col min="10264" max="10264" width="8.7109375" bestFit="1" customWidth="1"/>
    <col min="10265" max="10265" width="7" bestFit="1" customWidth="1"/>
    <col min="10266" max="10266" width="2.85546875" customWidth="1"/>
    <col min="10267" max="10267" width="5.85546875" customWidth="1"/>
    <col min="10268" max="10268" width="6.28515625" bestFit="1" customWidth="1"/>
    <col min="10269" max="10269" width="8.5703125" customWidth="1"/>
    <col min="10270" max="10270" width="4.28515625" customWidth="1"/>
    <col min="10507" max="10507" width="18.85546875" customWidth="1"/>
    <col min="10508" max="10508" width="2" customWidth="1"/>
    <col min="10509" max="10509" width="7" bestFit="1" customWidth="1"/>
    <col min="10510" max="10510" width="8.7109375" bestFit="1" customWidth="1"/>
    <col min="10511" max="10514" width="8.7109375" customWidth="1"/>
    <col min="10515" max="10515" width="7" bestFit="1" customWidth="1"/>
    <col min="10516" max="10516" width="8.7109375" bestFit="1" customWidth="1"/>
    <col min="10517" max="10517" width="7" bestFit="1" customWidth="1"/>
    <col min="10518" max="10518" width="8.7109375" bestFit="1" customWidth="1"/>
    <col min="10519" max="10519" width="7" bestFit="1" customWidth="1"/>
    <col min="10520" max="10520" width="8.7109375" bestFit="1" customWidth="1"/>
    <col min="10521" max="10521" width="7" bestFit="1" customWidth="1"/>
    <col min="10522" max="10522" width="2.85546875" customWidth="1"/>
    <col min="10523" max="10523" width="5.85546875" customWidth="1"/>
    <col min="10524" max="10524" width="6.28515625" bestFit="1" customWidth="1"/>
    <col min="10525" max="10525" width="8.5703125" customWidth="1"/>
    <col min="10526" max="10526" width="4.28515625" customWidth="1"/>
    <col min="10763" max="10763" width="18.85546875" customWidth="1"/>
    <col min="10764" max="10764" width="2" customWidth="1"/>
    <col min="10765" max="10765" width="7" bestFit="1" customWidth="1"/>
    <col min="10766" max="10766" width="8.7109375" bestFit="1" customWidth="1"/>
    <col min="10767" max="10770" width="8.7109375" customWidth="1"/>
    <col min="10771" max="10771" width="7" bestFit="1" customWidth="1"/>
    <col min="10772" max="10772" width="8.7109375" bestFit="1" customWidth="1"/>
    <col min="10773" max="10773" width="7" bestFit="1" customWidth="1"/>
    <col min="10774" max="10774" width="8.7109375" bestFit="1" customWidth="1"/>
    <col min="10775" max="10775" width="7" bestFit="1" customWidth="1"/>
    <col min="10776" max="10776" width="8.7109375" bestFit="1" customWidth="1"/>
    <col min="10777" max="10777" width="7" bestFit="1" customWidth="1"/>
    <col min="10778" max="10778" width="2.85546875" customWidth="1"/>
    <col min="10779" max="10779" width="5.85546875" customWidth="1"/>
    <col min="10780" max="10780" width="6.28515625" bestFit="1" customWidth="1"/>
    <col min="10781" max="10781" width="8.5703125" customWidth="1"/>
    <col min="10782" max="10782" width="4.28515625" customWidth="1"/>
    <col min="11019" max="11019" width="18.85546875" customWidth="1"/>
    <col min="11020" max="11020" width="2" customWidth="1"/>
    <col min="11021" max="11021" width="7" bestFit="1" customWidth="1"/>
    <col min="11022" max="11022" width="8.7109375" bestFit="1" customWidth="1"/>
    <col min="11023" max="11026" width="8.7109375" customWidth="1"/>
    <col min="11027" max="11027" width="7" bestFit="1" customWidth="1"/>
    <col min="11028" max="11028" width="8.7109375" bestFit="1" customWidth="1"/>
    <col min="11029" max="11029" width="7" bestFit="1" customWidth="1"/>
    <col min="11030" max="11030" width="8.7109375" bestFit="1" customWidth="1"/>
    <col min="11031" max="11031" width="7" bestFit="1" customWidth="1"/>
    <col min="11032" max="11032" width="8.7109375" bestFit="1" customWidth="1"/>
    <col min="11033" max="11033" width="7" bestFit="1" customWidth="1"/>
    <col min="11034" max="11034" width="2.85546875" customWidth="1"/>
    <col min="11035" max="11035" width="5.85546875" customWidth="1"/>
    <col min="11036" max="11036" width="6.28515625" bestFit="1" customWidth="1"/>
    <col min="11037" max="11037" width="8.5703125" customWidth="1"/>
    <col min="11038" max="11038" width="4.28515625" customWidth="1"/>
    <col min="11275" max="11275" width="18.85546875" customWidth="1"/>
    <col min="11276" max="11276" width="2" customWidth="1"/>
    <col min="11277" max="11277" width="7" bestFit="1" customWidth="1"/>
    <col min="11278" max="11278" width="8.7109375" bestFit="1" customWidth="1"/>
    <col min="11279" max="11282" width="8.7109375" customWidth="1"/>
    <col min="11283" max="11283" width="7" bestFit="1" customWidth="1"/>
    <col min="11284" max="11284" width="8.7109375" bestFit="1" customWidth="1"/>
    <col min="11285" max="11285" width="7" bestFit="1" customWidth="1"/>
    <col min="11286" max="11286" width="8.7109375" bestFit="1" customWidth="1"/>
    <col min="11287" max="11287" width="7" bestFit="1" customWidth="1"/>
    <col min="11288" max="11288" width="8.7109375" bestFit="1" customWidth="1"/>
    <col min="11289" max="11289" width="7" bestFit="1" customWidth="1"/>
    <col min="11290" max="11290" width="2.85546875" customWidth="1"/>
    <col min="11291" max="11291" width="5.85546875" customWidth="1"/>
    <col min="11292" max="11292" width="6.28515625" bestFit="1" customWidth="1"/>
    <col min="11293" max="11293" width="8.5703125" customWidth="1"/>
    <col min="11294" max="11294" width="4.28515625" customWidth="1"/>
    <col min="11531" max="11531" width="18.85546875" customWidth="1"/>
    <col min="11532" max="11532" width="2" customWidth="1"/>
    <col min="11533" max="11533" width="7" bestFit="1" customWidth="1"/>
    <col min="11534" max="11534" width="8.7109375" bestFit="1" customWidth="1"/>
    <col min="11535" max="11538" width="8.7109375" customWidth="1"/>
    <col min="11539" max="11539" width="7" bestFit="1" customWidth="1"/>
    <col min="11540" max="11540" width="8.7109375" bestFit="1" customWidth="1"/>
    <col min="11541" max="11541" width="7" bestFit="1" customWidth="1"/>
    <col min="11542" max="11542" width="8.7109375" bestFit="1" customWidth="1"/>
    <col min="11543" max="11543" width="7" bestFit="1" customWidth="1"/>
    <col min="11544" max="11544" width="8.7109375" bestFit="1" customWidth="1"/>
    <col min="11545" max="11545" width="7" bestFit="1" customWidth="1"/>
    <col min="11546" max="11546" width="2.85546875" customWidth="1"/>
    <col min="11547" max="11547" width="5.85546875" customWidth="1"/>
    <col min="11548" max="11548" width="6.28515625" bestFit="1" customWidth="1"/>
    <col min="11549" max="11549" width="8.5703125" customWidth="1"/>
    <col min="11550" max="11550" width="4.28515625" customWidth="1"/>
    <col min="11787" max="11787" width="18.85546875" customWidth="1"/>
    <col min="11788" max="11788" width="2" customWidth="1"/>
    <col min="11789" max="11789" width="7" bestFit="1" customWidth="1"/>
    <col min="11790" max="11790" width="8.7109375" bestFit="1" customWidth="1"/>
    <col min="11791" max="11794" width="8.7109375" customWidth="1"/>
    <col min="11795" max="11795" width="7" bestFit="1" customWidth="1"/>
    <col min="11796" max="11796" width="8.7109375" bestFit="1" customWidth="1"/>
    <col min="11797" max="11797" width="7" bestFit="1" customWidth="1"/>
    <col min="11798" max="11798" width="8.7109375" bestFit="1" customWidth="1"/>
    <col min="11799" max="11799" width="7" bestFit="1" customWidth="1"/>
    <col min="11800" max="11800" width="8.7109375" bestFit="1" customWidth="1"/>
    <col min="11801" max="11801" width="7" bestFit="1" customWidth="1"/>
    <col min="11802" max="11802" width="2.85546875" customWidth="1"/>
    <col min="11803" max="11803" width="5.85546875" customWidth="1"/>
    <col min="11804" max="11804" width="6.28515625" bestFit="1" customWidth="1"/>
    <col min="11805" max="11805" width="8.5703125" customWidth="1"/>
    <col min="11806" max="11806" width="4.28515625" customWidth="1"/>
    <col min="12043" max="12043" width="18.85546875" customWidth="1"/>
    <col min="12044" max="12044" width="2" customWidth="1"/>
    <col min="12045" max="12045" width="7" bestFit="1" customWidth="1"/>
    <col min="12046" max="12046" width="8.7109375" bestFit="1" customWidth="1"/>
    <col min="12047" max="12050" width="8.7109375" customWidth="1"/>
    <col min="12051" max="12051" width="7" bestFit="1" customWidth="1"/>
    <col min="12052" max="12052" width="8.7109375" bestFit="1" customWidth="1"/>
    <col min="12053" max="12053" width="7" bestFit="1" customWidth="1"/>
    <col min="12054" max="12054" width="8.7109375" bestFit="1" customWidth="1"/>
    <col min="12055" max="12055" width="7" bestFit="1" customWidth="1"/>
    <col min="12056" max="12056" width="8.7109375" bestFit="1" customWidth="1"/>
    <col min="12057" max="12057" width="7" bestFit="1" customWidth="1"/>
    <col min="12058" max="12058" width="2.85546875" customWidth="1"/>
    <col min="12059" max="12059" width="5.85546875" customWidth="1"/>
    <col min="12060" max="12060" width="6.28515625" bestFit="1" customWidth="1"/>
    <col min="12061" max="12061" width="8.5703125" customWidth="1"/>
    <col min="12062" max="12062" width="4.28515625" customWidth="1"/>
    <col min="12299" max="12299" width="18.85546875" customWidth="1"/>
    <col min="12300" max="12300" width="2" customWidth="1"/>
    <col min="12301" max="12301" width="7" bestFit="1" customWidth="1"/>
    <col min="12302" max="12302" width="8.7109375" bestFit="1" customWidth="1"/>
    <col min="12303" max="12306" width="8.7109375" customWidth="1"/>
    <col min="12307" max="12307" width="7" bestFit="1" customWidth="1"/>
    <col min="12308" max="12308" width="8.7109375" bestFit="1" customWidth="1"/>
    <col min="12309" max="12309" width="7" bestFit="1" customWidth="1"/>
    <col min="12310" max="12310" width="8.7109375" bestFit="1" customWidth="1"/>
    <col min="12311" max="12311" width="7" bestFit="1" customWidth="1"/>
    <col min="12312" max="12312" width="8.7109375" bestFit="1" customWidth="1"/>
    <col min="12313" max="12313" width="7" bestFit="1" customWidth="1"/>
    <col min="12314" max="12314" width="2.85546875" customWidth="1"/>
    <col min="12315" max="12315" width="5.85546875" customWidth="1"/>
    <col min="12316" max="12316" width="6.28515625" bestFit="1" customWidth="1"/>
    <col min="12317" max="12317" width="8.5703125" customWidth="1"/>
    <col min="12318" max="12318" width="4.28515625" customWidth="1"/>
    <col min="12555" max="12555" width="18.85546875" customWidth="1"/>
    <col min="12556" max="12556" width="2" customWidth="1"/>
    <col min="12557" max="12557" width="7" bestFit="1" customWidth="1"/>
    <col min="12558" max="12558" width="8.7109375" bestFit="1" customWidth="1"/>
    <col min="12559" max="12562" width="8.7109375" customWidth="1"/>
    <col min="12563" max="12563" width="7" bestFit="1" customWidth="1"/>
    <col min="12564" max="12564" width="8.7109375" bestFit="1" customWidth="1"/>
    <col min="12565" max="12565" width="7" bestFit="1" customWidth="1"/>
    <col min="12566" max="12566" width="8.7109375" bestFit="1" customWidth="1"/>
    <col min="12567" max="12567" width="7" bestFit="1" customWidth="1"/>
    <col min="12568" max="12568" width="8.7109375" bestFit="1" customWidth="1"/>
    <col min="12569" max="12569" width="7" bestFit="1" customWidth="1"/>
    <col min="12570" max="12570" width="2.85546875" customWidth="1"/>
    <col min="12571" max="12571" width="5.85546875" customWidth="1"/>
    <col min="12572" max="12572" width="6.28515625" bestFit="1" customWidth="1"/>
    <col min="12573" max="12573" width="8.5703125" customWidth="1"/>
    <col min="12574" max="12574" width="4.28515625" customWidth="1"/>
    <col min="12811" max="12811" width="18.85546875" customWidth="1"/>
    <col min="12812" max="12812" width="2" customWidth="1"/>
    <col min="12813" max="12813" width="7" bestFit="1" customWidth="1"/>
    <col min="12814" max="12814" width="8.7109375" bestFit="1" customWidth="1"/>
    <col min="12815" max="12818" width="8.7109375" customWidth="1"/>
    <col min="12819" max="12819" width="7" bestFit="1" customWidth="1"/>
    <col min="12820" max="12820" width="8.7109375" bestFit="1" customWidth="1"/>
    <col min="12821" max="12821" width="7" bestFit="1" customWidth="1"/>
    <col min="12822" max="12822" width="8.7109375" bestFit="1" customWidth="1"/>
    <col min="12823" max="12823" width="7" bestFit="1" customWidth="1"/>
    <col min="12824" max="12824" width="8.7109375" bestFit="1" customWidth="1"/>
    <col min="12825" max="12825" width="7" bestFit="1" customWidth="1"/>
    <col min="12826" max="12826" width="2.85546875" customWidth="1"/>
    <col min="12827" max="12827" width="5.85546875" customWidth="1"/>
    <col min="12828" max="12828" width="6.28515625" bestFit="1" customWidth="1"/>
    <col min="12829" max="12829" width="8.5703125" customWidth="1"/>
    <col min="12830" max="12830" width="4.28515625" customWidth="1"/>
    <col min="13067" max="13067" width="18.85546875" customWidth="1"/>
    <col min="13068" max="13068" width="2" customWidth="1"/>
    <col min="13069" max="13069" width="7" bestFit="1" customWidth="1"/>
    <col min="13070" max="13070" width="8.7109375" bestFit="1" customWidth="1"/>
    <col min="13071" max="13074" width="8.7109375" customWidth="1"/>
    <col min="13075" max="13075" width="7" bestFit="1" customWidth="1"/>
    <col min="13076" max="13076" width="8.7109375" bestFit="1" customWidth="1"/>
    <col min="13077" max="13077" width="7" bestFit="1" customWidth="1"/>
    <col min="13078" max="13078" width="8.7109375" bestFit="1" customWidth="1"/>
    <col min="13079" max="13079" width="7" bestFit="1" customWidth="1"/>
    <col min="13080" max="13080" width="8.7109375" bestFit="1" customWidth="1"/>
    <col min="13081" max="13081" width="7" bestFit="1" customWidth="1"/>
    <col min="13082" max="13082" width="2.85546875" customWidth="1"/>
    <col min="13083" max="13083" width="5.85546875" customWidth="1"/>
    <col min="13084" max="13084" width="6.28515625" bestFit="1" customWidth="1"/>
    <col min="13085" max="13085" width="8.5703125" customWidth="1"/>
    <col min="13086" max="13086" width="4.28515625" customWidth="1"/>
    <col min="13323" max="13323" width="18.85546875" customWidth="1"/>
    <col min="13324" max="13324" width="2" customWidth="1"/>
    <col min="13325" max="13325" width="7" bestFit="1" customWidth="1"/>
    <col min="13326" max="13326" width="8.7109375" bestFit="1" customWidth="1"/>
    <col min="13327" max="13330" width="8.7109375" customWidth="1"/>
    <col min="13331" max="13331" width="7" bestFit="1" customWidth="1"/>
    <col min="13332" max="13332" width="8.7109375" bestFit="1" customWidth="1"/>
    <col min="13333" max="13333" width="7" bestFit="1" customWidth="1"/>
    <col min="13334" max="13334" width="8.7109375" bestFit="1" customWidth="1"/>
    <col min="13335" max="13335" width="7" bestFit="1" customWidth="1"/>
    <col min="13336" max="13336" width="8.7109375" bestFit="1" customWidth="1"/>
    <col min="13337" max="13337" width="7" bestFit="1" customWidth="1"/>
    <col min="13338" max="13338" width="2.85546875" customWidth="1"/>
    <col min="13339" max="13339" width="5.85546875" customWidth="1"/>
    <col min="13340" max="13340" width="6.28515625" bestFit="1" customWidth="1"/>
    <col min="13341" max="13341" width="8.5703125" customWidth="1"/>
    <col min="13342" max="13342" width="4.28515625" customWidth="1"/>
    <col min="13579" max="13579" width="18.85546875" customWidth="1"/>
    <col min="13580" max="13580" width="2" customWidth="1"/>
    <col min="13581" max="13581" width="7" bestFit="1" customWidth="1"/>
    <col min="13582" max="13582" width="8.7109375" bestFit="1" customWidth="1"/>
    <col min="13583" max="13586" width="8.7109375" customWidth="1"/>
    <col min="13587" max="13587" width="7" bestFit="1" customWidth="1"/>
    <col min="13588" max="13588" width="8.7109375" bestFit="1" customWidth="1"/>
    <col min="13589" max="13589" width="7" bestFit="1" customWidth="1"/>
    <col min="13590" max="13590" width="8.7109375" bestFit="1" customWidth="1"/>
    <col min="13591" max="13591" width="7" bestFit="1" customWidth="1"/>
    <col min="13592" max="13592" width="8.7109375" bestFit="1" customWidth="1"/>
    <col min="13593" max="13593" width="7" bestFit="1" customWidth="1"/>
    <col min="13594" max="13594" width="2.85546875" customWidth="1"/>
    <col min="13595" max="13595" width="5.85546875" customWidth="1"/>
    <col min="13596" max="13596" width="6.28515625" bestFit="1" customWidth="1"/>
    <col min="13597" max="13597" width="8.5703125" customWidth="1"/>
    <col min="13598" max="13598" width="4.28515625" customWidth="1"/>
    <col min="13835" max="13835" width="18.85546875" customWidth="1"/>
    <col min="13836" max="13836" width="2" customWidth="1"/>
    <col min="13837" max="13837" width="7" bestFit="1" customWidth="1"/>
    <col min="13838" max="13838" width="8.7109375" bestFit="1" customWidth="1"/>
    <col min="13839" max="13842" width="8.7109375" customWidth="1"/>
    <col min="13843" max="13843" width="7" bestFit="1" customWidth="1"/>
    <col min="13844" max="13844" width="8.7109375" bestFit="1" customWidth="1"/>
    <col min="13845" max="13845" width="7" bestFit="1" customWidth="1"/>
    <col min="13846" max="13846" width="8.7109375" bestFit="1" customWidth="1"/>
    <col min="13847" max="13847" width="7" bestFit="1" customWidth="1"/>
    <col min="13848" max="13848" width="8.7109375" bestFit="1" customWidth="1"/>
    <col min="13849" max="13849" width="7" bestFit="1" customWidth="1"/>
    <col min="13850" max="13850" width="2.85546875" customWidth="1"/>
    <col min="13851" max="13851" width="5.85546875" customWidth="1"/>
    <col min="13852" max="13852" width="6.28515625" bestFit="1" customWidth="1"/>
    <col min="13853" max="13853" width="8.5703125" customWidth="1"/>
    <col min="13854" max="13854" width="4.28515625" customWidth="1"/>
    <col min="14091" max="14091" width="18.85546875" customWidth="1"/>
    <col min="14092" max="14092" width="2" customWidth="1"/>
    <col min="14093" max="14093" width="7" bestFit="1" customWidth="1"/>
    <col min="14094" max="14094" width="8.7109375" bestFit="1" customWidth="1"/>
    <col min="14095" max="14098" width="8.7109375" customWidth="1"/>
    <col min="14099" max="14099" width="7" bestFit="1" customWidth="1"/>
    <col min="14100" max="14100" width="8.7109375" bestFit="1" customWidth="1"/>
    <col min="14101" max="14101" width="7" bestFit="1" customWidth="1"/>
    <col min="14102" max="14102" width="8.7109375" bestFit="1" customWidth="1"/>
    <col min="14103" max="14103" width="7" bestFit="1" customWidth="1"/>
    <col min="14104" max="14104" width="8.7109375" bestFit="1" customWidth="1"/>
    <col min="14105" max="14105" width="7" bestFit="1" customWidth="1"/>
    <col min="14106" max="14106" width="2.85546875" customWidth="1"/>
    <col min="14107" max="14107" width="5.85546875" customWidth="1"/>
    <col min="14108" max="14108" width="6.28515625" bestFit="1" customWidth="1"/>
    <col min="14109" max="14109" width="8.5703125" customWidth="1"/>
    <col min="14110" max="14110" width="4.28515625" customWidth="1"/>
    <col min="14347" max="14347" width="18.85546875" customWidth="1"/>
    <col min="14348" max="14348" width="2" customWidth="1"/>
    <col min="14349" max="14349" width="7" bestFit="1" customWidth="1"/>
    <col min="14350" max="14350" width="8.7109375" bestFit="1" customWidth="1"/>
    <col min="14351" max="14354" width="8.7109375" customWidth="1"/>
    <col min="14355" max="14355" width="7" bestFit="1" customWidth="1"/>
    <col min="14356" max="14356" width="8.7109375" bestFit="1" customWidth="1"/>
    <col min="14357" max="14357" width="7" bestFit="1" customWidth="1"/>
    <col min="14358" max="14358" width="8.7109375" bestFit="1" customWidth="1"/>
    <col min="14359" max="14359" width="7" bestFit="1" customWidth="1"/>
    <col min="14360" max="14360" width="8.7109375" bestFit="1" customWidth="1"/>
    <col min="14361" max="14361" width="7" bestFit="1" customWidth="1"/>
    <col min="14362" max="14362" width="2.85546875" customWidth="1"/>
    <col min="14363" max="14363" width="5.85546875" customWidth="1"/>
    <col min="14364" max="14364" width="6.28515625" bestFit="1" customWidth="1"/>
    <col min="14365" max="14365" width="8.5703125" customWidth="1"/>
    <col min="14366" max="14366" width="4.28515625" customWidth="1"/>
    <col min="14603" max="14603" width="18.85546875" customWidth="1"/>
    <col min="14604" max="14604" width="2" customWidth="1"/>
    <col min="14605" max="14605" width="7" bestFit="1" customWidth="1"/>
    <col min="14606" max="14606" width="8.7109375" bestFit="1" customWidth="1"/>
    <col min="14607" max="14610" width="8.7109375" customWidth="1"/>
    <col min="14611" max="14611" width="7" bestFit="1" customWidth="1"/>
    <col min="14612" max="14612" width="8.7109375" bestFit="1" customWidth="1"/>
    <col min="14613" max="14613" width="7" bestFit="1" customWidth="1"/>
    <col min="14614" max="14614" width="8.7109375" bestFit="1" customWidth="1"/>
    <col min="14615" max="14615" width="7" bestFit="1" customWidth="1"/>
    <col min="14616" max="14616" width="8.7109375" bestFit="1" customWidth="1"/>
    <col min="14617" max="14617" width="7" bestFit="1" customWidth="1"/>
    <col min="14618" max="14618" width="2.85546875" customWidth="1"/>
    <col min="14619" max="14619" width="5.85546875" customWidth="1"/>
    <col min="14620" max="14620" width="6.28515625" bestFit="1" customWidth="1"/>
    <col min="14621" max="14621" width="8.5703125" customWidth="1"/>
    <col min="14622" max="14622" width="4.28515625" customWidth="1"/>
    <col min="14859" max="14859" width="18.85546875" customWidth="1"/>
    <col min="14860" max="14860" width="2" customWidth="1"/>
    <col min="14861" max="14861" width="7" bestFit="1" customWidth="1"/>
    <col min="14862" max="14862" width="8.7109375" bestFit="1" customWidth="1"/>
    <col min="14863" max="14866" width="8.7109375" customWidth="1"/>
    <col min="14867" max="14867" width="7" bestFit="1" customWidth="1"/>
    <col min="14868" max="14868" width="8.7109375" bestFit="1" customWidth="1"/>
    <col min="14869" max="14869" width="7" bestFit="1" customWidth="1"/>
    <col min="14870" max="14870" width="8.7109375" bestFit="1" customWidth="1"/>
    <col min="14871" max="14871" width="7" bestFit="1" customWidth="1"/>
    <col min="14872" max="14872" width="8.7109375" bestFit="1" customWidth="1"/>
    <col min="14873" max="14873" width="7" bestFit="1" customWidth="1"/>
    <col min="14874" max="14874" width="2.85546875" customWidth="1"/>
    <col min="14875" max="14875" width="5.85546875" customWidth="1"/>
    <col min="14876" max="14876" width="6.28515625" bestFit="1" customWidth="1"/>
    <col min="14877" max="14877" width="8.5703125" customWidth="1"/>
    <col min="14878" max="14878" width="4.28515625" customWidth="1"/>
    <col min="15115" max="15115" width="18.85546875" customWidth="1"/>
    <col min="15116" max="15116" width="2" customWidth="1"/>
    <col min="15117" max="15117" width="7" bestFit="1" customWidth="1"/>
    <col min="15118" max="15118" width="8.7109375" bestFit="1" customWidth="1"/>
    <col min="15119" max="15122" width="8.7109375" customWidth="1"/>
    <col min="15123" max="15123" width="7" bestFit="1" customWidth="1"/>
    <col min="15124" max="15124" width="8.7109375" bestFit="1" customWidth="1"/>
    <col min="15125" max="15125" width="7" bestFit="1" customWidth="1"/>
    <col min="15126" max="15126" width="8.7109375" bestFit="1" customWidth="1"/>
    <col min="15127" max="15127" width="7" bestFit="1" customWidth="1"/>
    <col min="15128" max="15128" width="8.7109375" bestFit="1" customWidth="1"/>
    <col min="15129" max="15129" width="7" bestFit="1" customWidth="1"/>
    <col min="15130" max="15130" width="2.85546875" customWidth="1"/>
    <col min="15131" max="15131" width="5.85546875" customWidth="1"/>
    <col min="15132" max="15132" width="6.28515625" bestFit="1" customWidth="1"/>
    <col min="15133" max="15133" width="8.5703125" customWidth="1"/>
    <col min="15134" max="15134" width="4.28515625" customWidth="1"/>
    <col min="15371" max="15371" width="18.85546875" customWidth="1"/>
    <col min="15372" max="15372" width="2" customWidth="1"/>
    <col min="15373" max="15373" width="7" bestFit="1" customWidth="1"/>
    <col min="15374" max="15374" width="8.7109375" bestFit="1" customWidth="1"/>
    <col min="15375" max="15378" width="8.7109375" customWidth="1"/>
    <col min="15379" max="15379" width="7" bestFit="1" customWidth="1"/>
    <col min="15380" max="15380" width="8.7109375" bestFit="1" customWidth="1"/>
    <col min="15381" max="15381" width="7" bestFit="1" customWidth="1"/>
    <col min="15382" max="15382" width="8.7109375" bestFit="1" customWidth="1"/>
    <col min="15383" max="15383" width="7" bestFit="1" customWidth="1"/>
    <col min="15384" max="15384" width="8.7109375" bestFit="1" customWidth="1"/>
    <col min="15385" max="15385" width="7" bestFit="1" customWidth="1"/>
    <col min="15386" max="15386" width="2.85546875" customWidth="1"/>
    <col min="15387" max="15387" width="5.85546875" customWidth="1"/>
    <col min="15388" max="15388" width="6.28515625" bestFit="1" customWidth="1"/>
    <col min="15389" max="15389" width="8.5703125" customWidth="1"/>
    <col min="15390" max="15390" width="4.28515625" customWidth="1"/>
    <col min="15627" max="15627" width="18.85546875" customWidth="1"/>
    <col min="15628" max="15628" width="2" customWidth="1"/>
    <col min="15629" max="15629" width="7" bestFit="1" customWidth="1"/>
    <col min="15630" max="15630" width="8.7109375" bestFit="1" customWidth="1"/>
    <col min="15631" max="15634" width="8.7109375" customWidth="1"/>
    <col min="15635" max="15635" width="7" bestFit="1" customWidth="1"/>
    <col min="15636" max="15636" width="8.7109375" bestFit="1" customWidth="1"/>
    <col min="15637" max="15637" width="7" bestFit="1" customWidth="1"/>
    <col min="15638" max="15638" width="8.7109375" bestFit="1" customWidth="1"/>
    <col min="15639" max="15639" width="7" bestFit="1" customWidth="1"/>
    <col min="15640" max="15640" width="8.7109375" bestFit="1" customWidth="1"/>
    <col min="15641" max="15641" width="7" bestFit="1" customWidth="1"/>
    <col min="15642" max="15642" width="2.85546875" customWidth="1"/>
    <col min="15643" max="15643" width="5.85546875" customWidth="1"/>
    <col min="15644" max="15644" width="6.28515625" bestFit="1" customWidth="1"/>
    <col min="15645" max="15645" width="8.5703125" customWidth="1"/>
    <col min="15646" max="15646" width="4.28515625" customWidth="1"/>
    <col min="15883" max="15883" width="18.85546875" customWidth="1"/>
    <col min="15884" max="15884" width="2" customWidth="1"/>
    <col min="15885" max="15885" width="7" bestFit="1" customWidth="1"/>
    <col min="15886" max="15886" width="8.7109375" bestFit="1" customWidth="1"/>
    <col min="15887" max="15890" width="8.7109375" customWidth="1"/>
    <col min="15891" max="15891" width="7" bestFit="1" customWidth="1"/>
    <col min="15892" max="15892" width="8.7109375" bestFit="1" customWidth="1"/>
    <col min="15893" max="15893" width="7" bestFit="1" customWidth="1"/>
    <col min="15894" max="15894" width="8.7109375" bestFit="1" customWidth="1"/>
    <col min="15895" max="15895" width="7" bestFit="1" customWidth="1"/>
    <col min="15896" max="15896" width="8.7109375" bestFit="1" customWidth="1"/>
    <col min="15897" max="15897" width="7" bestFit="1" customWidth="1"/>
    <col min="15898" max="15898" width="2.85546875" customWidth="1"/>
    <col min="15899" max="15899" width="5.85546875" customWidth="1"/>
    <col min="15900" max="15900" width="6.28515625" bestFit="1" customWidth="1"/>
    <col min="15901" max="15901" width="8.5703125" customWidth="1"/>
    <col min="15902" max="15902" width="4.28515625" customWidth="1"/>
    <col min="16139" max="16139" width="18.85546875" customWidth="1"/>
    <col min="16140" max="16140" width="2" customWidth="1"/>
    <col min="16141" max="16141" width="7" bestFit="1" customWidth="1"/>
    <col min="16142" max="16142" width="8.7109375" bestFit="1" customWidth="1"/>
    <col min="16143" max="16146" width="8.7109375" customWidth="1"/>
    <col min="16147" max="16147" width="7" bestFit="1" customWidth="1"/>
    <col min="16148" max="16148" width="8.7109375" bestFit="1" customWidth="1"/>
    <col min="16149" max="16149" width="7" bestFit="1" customWidth="1"/>
    <col min="16150" max="16150" width="8.7109375" bestFit="1" customWidth="1"/>
    <col min="16151" max="16151" width="7" bestFit="1" customWidth="1"/>
    <col min="16152" max="16152" width="8.7109375" bestFit="1" customWidth="1"/>
    <col min="16153" max="16153" width="7" bestFit="1" customWidth="1"/>
    <col min="16154" max="16154" width="2.85546875" customWidth="1"/>
    <col min="16155" max="16155" width="5.85546875" customWidth="1"/>
    <col min="16156" max="16156" width="6.28515625" bestFit="1" customWidth="1"/>
    <col min="16157" max="16157" width="8.5703125" customWidth="1"/>
    <col min="16158" max="16158" width="4.28515625" customWidth="1"/>
  </cols>
  <sheetData>
    <row r="1" spans="1:34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4" ht="21" thickBot="1">
      <c r="A2" s="2"/>
      <c r="B2" s="2"/>
      <c r="C2" s="62" t="s">
        <v>150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4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4">
      <c r="A4" s="2"/>
      <c r="B4" s="2"/>
      <c r="C4" s="57" t="s">
        <v>47</v>
      </c>
      <c r="D4" s="57" t="s">
        <v>48</v>
      </c>
      <c r="E4" s="57" t="s">
        <v>45</v>
      </c>
      <c r="F4" s="57" t="s">
        <v>46</v>
      </c>
      <c r="G4" s="57" t="s">
        <v>43</v>
      </c>
      <c r="H4" s="57" t="s">
        <v>44</v>
      </c>
      <c r="I4" s="57" t="s">
        <v>41</v>
      </c>
      <c r="J4" s="57" t="s">
        <v>42</v>
      </c>
      <c r="K4" s="57" t="s">
        <v>39</v>
      </c>
      <c r="L4" s="57" t="s">
        <v>40</v>
      </c>
      <c r="M4" s="57" t="s">
        <v>132</v>
      </c>
      <c r="N4" s="57" t="s">
        <v>131</v>
      </c>
      <c r="O4" s="57" t="s">
        <v>134</v>
      </c>
      <c r="P4" s="57" t="s">
        <v>133</v>
      </c>
      <c r="Q4" s="57" t="s">
        <v>136</v>
      </c>
      <c r="R4" s="57" t="s">
        <v>135</v>
      </c>
      <c r="S4" s="57" t="s">
        <v>138</v>
      </c>
      <c r="T4" s="57" t="s">
        <v>137</v>
      </c>
      <c r="U4" s="57" t="s">
        <v>140</v>
      </c>
      <c r="V4" s="57" t="s">
        <v>139</v>
      </c>
      <c r="W4" s="57" t="s">
        <v>141</v>
      </c>
      <c r="X4" s="57" t="s">
        <v>142</v>
      </c>
      <c r="Y4" s="57" t="s">
        <v>149</v>
      </c>
      <c r="Z4" s="2"/>
      <c r="AA4" s="59" t="s">
        <v>1</v>
      </c>
      <c r="AB4" s="59" t="s">
        <v>0</v>
      </c>
      <c r="AC4" s="59" t="s">
        <v>2</v>
      </c>
    </row>
    <row r="5" spans="1:34">
      <c r="A5" s="2"/>
      <c r="B5" s="2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4"/>
      <c r="AA5" s="59"/>
      <c r="AB5" s="59"/>
      <c r="AC5" s="59"/>
    </row>
    <row r="7" spans="1:34" ht="25.5">
      <c r="A7" s="8" t="s">
        <v>117</v>
      </c>
      <c r="C7" s="41">
        <f>25+16</f>
        <v>41</v>
      </c>
      <c r="D7" s="46">
        <f>20+8</f>
        <v>28</v>
      </c>
      <c r="E7" s="41">
        <f>22+12+16</f>
        <v>50</v>
      </c>
      <c r="F7" s="41">
        <f>20+16</f>
        <v>36</v>
      </c>
      <c r="G7" s="41">
        <f>23+6</f>
        <v>29</v>
      </c>
      <c r="H7" s="41">
        <v>24</v>
      </c>
      <c r="I7" s="41">
        <f>16+23+22</f>
        <v>61</v>
      </c>
      <c r="J7" s="23">
        <f>16+5</f>
        <v>21</v>
      </c>
      <c r="K7" s="23">
        <f>23+25</f>
        <v>48</v>
      </c>
      <c r="L7" s="23">
        <v>30</v>
      </c>
      <c r="M7" s="5">
        <v>25</v>
      </c>
      <c r="N7" s="5">
        <f>26+15</f>
        <v>41</v>
      </c>
      <c r="O7" s="5">
        <f>22+7</f>
        <v>29</v>
      </c>
      <c r="P7" s="5">
        <f>27+12</f>
        <v>39</v>
      </c>
      <c r="Q7" s="5"/>
      <c r="R7" s="5">
        <v>8</v>
      </c>
      <c r="S7" s="5">
        <v>22</v>
      </c>
      <c r="T7" s="5">
        <v>20</v>
      </c>
      <c r="U7" s="5">
        <v>18</v>
      </c>
      <c r="V7" s="5">
        <v>18</v>
      </c>
      <c r="W7" s="5">
        <v>15</v>
      </c>
      <c r="X7" s="5"/>
      <c r="Y7" s="5">
        <v>20</v>
      </c>
      <c r="Z7" s="1"/>
      <c r="AA7" s="42">
        <f>COUNT(C7:Y7)</f>
        <v>21</v>
      </c>
      <c r="AB7" s="43">
        <f>SUM(C7:Y7)</f>
        <v>623</v>
      </c>
      <c r="AC7" s="22">
        <f>AB7/$AB$45</f>
        <v>0.27300613496932513</v>
      </c>
      <c r="AE7" s="66" t="s">
        <v>126</v>
      </c>
      <c r="AF7" s="66"/>
      <c r="AG7" s="66"/>
      <c r="AH7" s="66"/>
    </row>
    <row r="8" spans="1:34">
      <c r="AE8" s="32"/>
      <c r="AF8" s="32"/>
      <c r="AG8" s="32"/>
      <c r="AH8" s="32"/>
    </row>
    <row r="9" spans="1:34">
      <c r="A9" s="8" t="s">
        <v>118</v>
      </c>
      <c r="C9" s="41"/>
      <c r="D9" s="46">
        <v>15</v>
      </c>
      <c r="E9" s="41"/>
      <c r="F9" s="41">
        <v>15</v>
      </c>
      <c r="G9" s="41"/>
      <c r="H9" s="41">
        <v>17</v>
      </c>
      <c r="I9" s="41"/>
      <c r="J9" s="23">
        <v>16</v>
      </c>
      <c r="K9" s="23"/>
      <c r="L9" s="23">
        <v>17</v>
      </c>
      <c r="M9" s="5"/>
      <c r="N9" s="5">
        <v>15</v>
      </c>
      <c r="O9" s="5"/>
      <c r="P9" s="5">
        <v>18</v>
      </c>
      <c r="Q9" s="5"/>
      <c r="R9" s="5">
        <v>15</v>
      </c>
      <c r="S9" s="5"/>
      <c r="T9" s="5">
        <v>14</v>
      </c>
      <c r="U9" s="5"/>
      <c r="V9" s="5">
        <v>15</v>
      </c>
      <c r="W9" s="5"/>
      <c r="X9" s="5"/>
      <c r="Y9" s="5">
        <v>10</v>
      </c>
      <c r="Z9" s="1"/>
      <c r="AA9" s="42">
        <f t="shared" ref="AA9:AA18" si="0">COUNT(C9:Y9)</f>
        <v>11</v>
      </c>
      <c r="AB9" s="43">
        <f t="shared" ref="AB9:AB18" si="1">SUM(C9:Y9)</f>
        <v>167</v>
      </c>
      <c r="AC9" s="22">
        <f t="shared" ref="AC9:AC18" si="2">AB9/$AB$45</f>
        <v>7.3181419807186676E-2</v>
      </c>
    </row>
    <row r="10" spans="1:34">
      <c r="A10" s="8" t="s">
        <v>119</v>
      </c>
      <c r="C10" s="41"/>
      <c r="D10" s="41"/>
      <c r="E10" s="41">
        <v>14</v>
      </c>
      <c r="F10" s="41"/>
      <c r="G10" s="41"/>
      <c r="H10" s="41"/>
      <c r="I10" s="41"/>
      <c r="J10" s="23"/>
      <c r="K10" s="23">
        <v>10</v>
      </c>
      <c r="L10" s="23"/>
      <c r="M10" s="5">
        <v>16</v>
      </c>
      <c r="N10" s="5"/>
      <c r="O10" s="5">
        <v>20</v>
      </c>
      <c r="P10" s="5"/>
      <c r="Q10" s="5">
        <v>15</v>
      </c>
      <c r="R10" s="5"/>
      <c r="S10" s="5"/>
      <c r="T10" s="5"/>
      <c r="U10" s="5">
        <v>12</v>
      </c>
      <c r="V10" s="5"/>
      <c r="W10" s="5">
        <v>15</v>
      </c>
      <c r="X10" s="5">
        <v>9</v>
      </c>
      <c r="Y10" s="5"/>
      <c r="Z10" s="1"/>
      <c r="AA10" s="42">
        <f t="shared" si="0"/>
        <v>8</v>
      </c>
      <c r="AB10" s="43">
        <f t="shared" si="1"/>
        <v>111</v>
      </c>
      <c r="AC10" s="22">
        <f t="shared" si="2"/>
        <v>4.8641542506573182E-2</v>
      </c>
    </row>
    <row r="11" spans="1:34">
      <c r="A11" s="8" t="s">
        <v>144</v>
      </c>
      <c r="C11" s="41"/>
      <c r="D11" s="46">
        <v>10</v>
      </c>
      <c r="E11" s="41">
        <v>10</v>
      </c>
      <c r="F11" s="41"/>
      <c r="G11" s="41">
        <v>10</v>
      </c>
      <c r="H11" s="41"/>
      <c r="I11" s="41">
        <v>10</v>
      </c>
      <c r="J11" s="23"/>
      <c r="K11" s="23"/>
      <c r="L11" s="23">
        <v>12</v>
      </c>
      <c r="M11" s="5">
        <v>12</v>
      </c>
      <c r="N11" s="5"/>
      <c r="O11" s="5"/>
      <c r="P11" s="5"/>
      <c r="Q11" s="5"/>
      <c r="R11" s="5">
        <v>15</v>
      </c>
      <c r="S11" s="5"/>
      <c r="T11" s="5"/>
      <c r="U11" s="5">
        <v>15</v>
      </c>
      <c r="V11" s="5">
        <v>10</v>
      </c>
      <c r="W11" s="5"/>
      <c r="X11" s="5"/>
      <c r="Y11" s="5">
        <v>10</v>
      </c>
      <c r="Z11" s="1"/>
      <c r="AA11" s="42">
        <f t="shared" si="0"/>
        <v>10</v>
      </c>
      <c r="AB11" s="43">
        <f t="shared" si="1"/>
        <v>114</v>
      </c>
      <c r="AC11" s="22">
        <f t="shared" si="2"/>
        <v>4.9956178790534621E-2</v>
      </c>
    </row>
    <row r="12" spans="1:34">
      <c r="A12" s="8" t="s">
        <v>99</v>
      </c>
      <c r="C12" s="41"/>
      <c r="D12" s="41">
        <v>16</v>
      </c>
      <c r="E12" s="41"/>
      <c r="F12" s="41">
        <v>12</v>
      </c>
      <c r="G12" s="41"/>
      <c r="H12" s="41"/>
      <c r="I12" s="41"/>
      <c r="J12" s="23">
        <v>5</v>
      </c>
      <c r="K12" s="23"/>
      <c r="L12" s="23">
        <v>4</v>
      </c>
      <c r="M12" s="5"/>
      <c r="N12" s="5">
        <v>23</v>
      </c>
      <c r="O12" s="5">
        <v>7</v>
      </c>
      <c r="P12" s="5"/>
      <c r="Q12" s="5"/>
      <c r="R12" s="5">
        <v>18</v>
      </c>
      <c r="S12" s="5"/>
      <c r="T12" s="5">
        <v>20</v>
      </c>
      <c r="U12" s="5"/>
      <c r="V12" s="5"/>
      <c r="W12" s="5">
        <v>12</v>
      </c>
      <c r="X12" s="5"/>
      <c r="Y12" s="5"/>
      <c r="Z12" s="1"/>
      <c r="AA12" s="42">
        <f t="shared" si="0"/>
        <v>9</v>
      </c>
      <c r="AB12" s="43">
        <f t="shared" si="1"/>
        <v>117</v>
      </c>
      <c r="AC12" s="22">
        <f t="shared" si="2"/>
        <v>5.1270815074496059E-2</v>
      </c>
    </row>
    <row r="13" spans="1:34">
      <c r="A13" s="8" t="s">
        <v>103</v>
      </c>
      <c r="C13" s="41"/>
      <c r="D13" s="41"/>
      <c r="E13" s="41"/>
      <c r="F13" s="41"/>
      <c r="G13" s="41">
        <v>18</v>
      </c>
      <c r="H13" s="41"/>
      <c r="I13" s="41"/>
      <c r="J13" s="23">
        <v>14</v>
      </c>
      <c r="K13" s="23"/>
      <c r="L13" s="23"/>
      <c r="M13" s="5"/>
      <c r="N13" s="5"/>
      <c r="O13" s="5"/>
      <c r="P13" s="5"/>
      <c r="Q13" s="5">
        <v>13</v>
      </c>
      <c r="R13" s="5"/>
      <c r="S13" s="5">
        <v>20</v>
      </c>
      <c r="T13" s="5"/>
      <c r="U13" s="5"/>
      <c r="V13" s="5"/>
      <c r="W13" s="5"/>
      <c r="X13" s="5"/>
      <c r="Y13" s="5">
        <v>15</v>
      </c>
      <c r="Z13" s="1"/>
      <c r="AA13" s="42">
        <f t="shared" si="0"/>
        <v>5</v>
      </c>
      <c r="AB13" s="43">
        <f t="shared" si="1"/>
        <v>80</v>
      </c>
      <c r="AC13" s="22">
        <f t="shared" si="2"/>
        <v>3.5056967572304996E-2</v>
      </c>
    </row>
    <row r="14" spans="1:34">
      <c r="A14" s="8" t="s">
        <v>96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5"/>
      <c r="N14" s="5"/>
      <c r="O14" s="5"/>
      <c r="P14" s="5"/>
      <c r="Q14" s="5"/>
      <c r="R14" s="5"/>
      <c r="S14" s="5">
        <v>17</v>
      </c>
      <c r="T14" s="5"/>
      <c r="U14" s="5"/>
      <c r="V14" s="5">
        <v>20</v>
      </c>
      <c r="W14" s="5"/>
      <c r="X14" s="5"/>
      <c r="Y14" s="5">
        <v>10</v>
      </c>
      <c r="Z14" s="1"/>
      <c r="AA14" s="42">
        <f t="shared" si="0"/>
        <v>3</v>
      </c>
      <c r="AB14" s="43">
        <f t="shared" si="1"/>
        <v>47</v>
      </c>
      <c r="AC14" s="22">
        <f t="shared" si="2"/>
        <v>2.0595968448729185E-2</v>
      </c>
      <c r="AE14" s="67" t="s">
        <v>127</v>
      </c>
      <c r="AF14" s="67"/>
      <c r="AG14" s="67"/>
    </row>
    <row r="15" spans="1:34">
      <c r="A15" s="8" t="s">
        <v>108</v>
      </c>
      <c r="C15" s="41"/>
      <c r="D15" s="41"/>
      <c r="E15" s="41">
        <v>6</v>
      </c>
      <c r="F15" s="41">
        <v>14</v>
      </c>
      <c r="G15" s="41">
        <v>13</v>
      </c>
      <c r="H15" s="41">
        <v>18</v>
      </c>
      <c r="I15" s="41"/>
      <c r="J15" s="23">
        <v>5</v>
      </c>
      <c r="K15" s="23"/>
      <c r="L15" s="23">
        <v>4</v>
      </c>
      <c r="M15" s="5">
        <v>15</v>
      </c>
      <c r="N15" s="5">
        <v>11</v>
      </c>
      <c r="O15" s="5"/>
      <c r="P15" s="5">
        <v>16</v>
      </c>
      <c r="Q15" s="5"/>
      <c r="R15" s="5">
        <v>16</v>
      </c>
      <c r="S15" s="5"/>
      <c r="T15" s="5">
        <v>6</v>
      </c>
      <c r="U15" s="5"/>
      <c r="V15" s="5"/>
      <c r="W15" s="5">
        <v>18</v>
      </c>
      <c r="X15" s="5"/>
      <c r="Y15" s="5"/>
      <c r="Z15" s="1"/>
      <c r="AA15" s="42">
        <f t="shared" si="0"/>
        <v>12</v>
      </c>
      <c r="AB15" s="43">
        <f t="shared" si="1"/>
        <v>142</v>
      </c>
      <c r="AC15" s="22">
        <f t="shared" si="2"/>
        <v>6.2226117440841368E-2</v>
      </c>
      <c r="AE15" s="67"/>
      <c r="AF15" s="67"/>
      <c r="AG15" s="67"/>
    </row>
    <row r="16" spans="1:34">
      <c r="A16" s="8" t="s">
        <v>110</v>
      </c>
      <c r="C16" s="41"/>
      <c r="D16" s="41"/>
      <c r="E16" s="41"/>
      <c r="F16" s="41">
        <v>13</v>
      </c>
      <c r="G16" s="41"/>
      <c r="H16" s="41"/>
      <c r="I16" s="41"/>
      <c r="J16" s="23"/>
      <c r="K16" s="23"/>
      <c r="L16" s="23">
        <v>4</v>
      </c>
      <c r="M16" s="5"/>
      <c r="N16" s="5"/>
      <c r="O16" s="5"/>
      <c r="P16" s="5"/>
      <c r="Q16" s="5"/>
      <c r="R16" s="5">
        <v>10</v>
      </c>
      <c r="S16" s="5"/>
      <c r="T16" s="5"/>
      <c r="U16" s="5"/>
      <c r="V16" s="5">
        <v>15</v>
      </c>
      <c r="W16" s="5">
        <v>3</v>
      </c>
      <c r="X16" s="5">
        <v>9</v>
      </c>
      <c r="Y16" s="5"/>
      <c r="Z16" s="1"/>
      <c r="AA16" s="42">
        <f t="shared" si="0"/>
        <v>6</v>
      </c>
      <c r="AB16" s="43">
        <f t="shared" si="1"/>
        <v>54</v>
      </c>
      <c r="AC16" s="22">
        <f t="shared" si="2"/>
        <v>2.3663453111305872E-2</v>
      </c>
    </row>
    <row r="17" spans="1:35">
      <c r="A17" s="8" t="s">
        <v>95</v>
      </c>
      <c r="C17" s="41">
        <v>15</v>
      </c>
      <c r="D17" s="41"/>
      <c r="E17" s="41"/>
      <c r="F17" s="41"/>
      <c r="G17" s="41"/>
      <c r="H17" s="41"/>
      <c r="I17" s="41"/>
      <c r="J17" s="23"/>
      <c r="K17" s="23"/>
      <c r="L17" s="23"/>
      <c r="M17" s="5"/>
      <c r="N17" s="5"/>
      <c r="O17" s="5"/>
      <c r="P17" s="5"/>
      <c r="Q17" s="5">
        <v>20</v>
      </c>
      <c r="R17" s="5"/>
      <c r="S17" s="5"/>
      <c r="T17" s="5"/>
      <c r="U17" s="5">
        <v>15</v>
      </c>
      <c r="V17" s="5"/>
      <c r="W17" s="5"/>
      <c r="X17" s="5"/>
      <c r="Y17" s="5"/>
      <c r="Z17" s="1"/>
      <c r="AA17" s="42">
        <f t="shared" si="0"/>
        <v>3</v>
      </c>
      <c r="AB17" s="43">
        <f t="shared" si="1"/>
        <v>50</v>
      </c>
      <c r="AC17" s="22">
        <f t="shared" si="2"/>
        <v>2.1910604732690624E-2</v>
      </c>
    </row>
    <row r="18" spans="1:35">
      <c r="A18" s="8" t="s">
        <v>101</v>
      </c>
      <c r="C18" s="41"/>
      <c r="D18" s="41">
        <v>10</v>
      </c>
      <c r="E18" s="41">
        <v>6</v>
      </c>
      <c r="F18" s="41"/>
      <c r="G18" s="41"/>
      <c r="H18" s="41"/>
      <c r="I18" s="41">
        <v>16</v>
      </c>
      <c r="J18" s="23">
        <v>5</v>
      </c>
      <c r="K18" s="23"/>
      <c r="L18" s="23">
        <v>13</v>
      </c>
      <c r="M18" s="5"/>
      <c r="N18" s="5"/>
      <c r="O18" s="5"/>
      <c r="P18" s="5"/>
      <c r="Q18" s="5">
        <v>14</v>
      </c>
      <c r="R18" s="5"/>
      <c r="S18" s="5"/>
      <c r="T18" s="5"/>
      <c r="U18" s="5"/>
      <c r="V18" s="5">
        <v>5</v>
      </c>
      <c r="W18" s="5"/>
      <c r="X18" s="5"/>
      <c r="Y18" s="5">
        <v>15</v>
      </c>
      <c r="Z18" s="1"/>
      <c r="AA18" s="42">
        <f t="shared" si="0"/>
        <v>8</v>
      </c>
      <c r="AB18" s="43">
        <f t="shared" si="1"/>
        <v>84</v>
      </c>
      <c r="AC18" s="22">
        <f t="shared" si="2"/>
        <v>3.6809815950920248E-2</v>
      </c>
    </row>
    <row r="20" spans="1:35">
      <c r="A20" s="36" t="s">
        <v>125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5"/>
      <c r="N20" s="5"/>
      <c r="O20" s="5"/>
      <c r="P20" s="5"/>
      <c r="Q20" s="5"/>
      <c r="R20" s="5">
        <v>18</v>
      </c>
      <c r="S20" s="5"/>
      <c r="T20" s="5"/>
      <c r="U20" s="5"/>
      <c r="V20" s="5"/>
      <c r="W20" s="5"/>
      <c r="X20" s="5">
        <v>14</v>
      </c>
      <c r="Y20" s="5"/>
      <c r="Z20" s="1"/>
      <c r="AA20" s="42">
        <f t="shared" ref="AA20:AA35" si="3">COUNT(C20:Y20)</f>
        <v>2</v>
      </c>
      <c r="AB20" s="43">
        <f t="shared" ref="AB20:AB35" si="4">SUM(C20:Y20)</f>
        <v>32</v>
      </c>
      <c r="AC20" s="22">
        <f t="shared" ref="AC20:AC35" si="5">AB20/$AB$45</f>
        <v>1.4022787028921999E-2</v>
      </c>
    </row>
    <row r="21" spans="1:35">
      <c r="A21" s="36" t="s">
        <v>102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5"/>
      <c r="N21" s="5"/>
      <c r="O21" s="5"/>
      <c r="P21" s="5"/>
      <c r="Q21" s="5"/>
      <c r="R21" s="5"/>
      <c r="S21" s="5"/>
      <c r="T21" s="5"/>
      <c r="U21" s="5">
        <v>16</v>
      </c>
      <c r="V21" s="5"/>
      <c r="W21" s="5"/>
      <c r="X21" s="5">
        <v>15</v>
      </c>
      <c r="Y21" s="5"/>
      <c r="Z21" s="1"/>
      <c r="AA21" s="42">
        <f t="shared" si="3"/>
        <v>2</v>
      </c>
      <c r="AB21" s="43">
        <f t="shared" si="4"/>
        <v>31</v>
      </c>
      <c r="AC21" s="22">
        <f t="shared" si="5"/>
        <v>1.3584574934268186E-2</v>
      </c>
    </row>
    <row r="22" spans="1:35">
      <c r="A22" s="36" t="s">
        <v>121</v>
      </c>
      <c r="C22" s="41"/>
      <c r="D22" s="41"/>
      <c r="E22" s="41"/>
      <c r="F22" s="41">
        <v>10</v>
      </c>
      <c r="G22" s="41"/>
      <c r="H22" s="41">
        <v>10</v>
      </c>
      <c r="I22" s="41"/>
      <c r="J22" s="23"/>
      <c r="K22" s="23">
        <v>12</v>
      </c>
      <c r="L22" s="23"/>
      <c r="M22" s="5"/>
      <c r="N22" s="5">
        <v>10</v>
      </c>
      <c r="O22" s="5"/>
      <c r="P22" s="5"/>
      <c r="Q22" s="5">
        <v>15</v>
      </c>
      <c r="R22" s="5"/>
      <c r="S22" s="5"/>
      <c r="T22" s="5">
        <v>14</v>
      </c>
      <c r="U22" s="5"/>
      <c r="V22" s="5"/>
      <c r="W22" s="5"/>
      <c r="X22" s="5"/>
      <c r="Y22" s="5"/>
      <c r="Z22" s="1"/>
      <c r="AA22" s="42">
        <f t="shared" si="3"/>
        <v>6</v>
      </c>
      <c r="AB22" s="43">
        <f t="shared" si="4"/>
        <v>71</v>
      </c>
      <c r="AC22" s="22">
        <f t="shared" si="5"/>
        <v>3.1113058720420684E-2</v>
      </c>
    </row>
    <row r="23" spans="1:35">
      <c r="A23" s="36" t="s">
        <v>109</v>
      </c>
      <c r="C23" s="41"/>
      <c r="D23" s="41">
        <v>6</v>
      </c>
      <c r="E23" s="41"/>
      <c r="F23" s="41"/>
      <c r="G23" s="41"/>
      <c r="H23" s="41"/>
      <c r="I23" s="41"/>
      <c r="J23" s="23"/>
      <c r="K23" s="23"/>
      <c r="L23" s="23"/>
      <c r="M23" s="5"/>
      <c r="N23" s="5"/>
      <c r="O23" s="5"/>
      <c r="P23" s="5"/>
      <c r="Q23" s="5">
        <v>18</v>
      </c>
      <c r="R23" s="5"/>
      <c r="S23" s="5"/>
      <c r="T23" s="5"/>
      <c r="U23" s="5">
        <v>8</v>
      </c>
      <c r="V23" s="5"/>
      <c r="W23" s="5"/>
      <c r="X23" s="5"/>
      <c r="Y23" s="5"/>
      <c r="Z23" s="1"/>
      <c r="AA23" s="42">
        <f t="shared" si="3"/>
        <v>3</v>
      </c>
      <c r="AB23" s="43">
        <f t="shared" si="4"/>
        <v>32</v>
      </c>
      <c r="AC23" s="22">
        <f t="shared" si="5"/>
        <v>1.4022787028921999E-2</v>
      </c>
    </row>
    <row r="24" spans="1:35">
      <c r="A24" s="36" t="s">
        <v>111</v>
      </c>
      <c r="C24" s="41">
        <v>20</v>
      </c>
      <c r="D24" s="41"/>
      <c r="E24" s="41"/>
      <c r="F24" s="41"/>
      <c r="G24" s="41">
        <v>6</v>
      </c>
      <c r="H24" s="41"/>
      <c r="I24" s="41"/>
      <c r="J24" s="23"/>
      <c r="K24" s="23"/>
      <c r="L24" s="23">
        <v>12</v>
      </c>
      <c r="M24" s="5"/>
      <c r="N24" s="5"/>
      <c r="O24" s="5"/>
      <c r="P24" s="5">
        <v>12</v>
      </c>
      <c r="Q24" s="5"/>
      <c r="R24" s="5"/>
      <c r="S24" s="5">
        <v>12</v>
      </c>
      <c r="T24" s="5"/>
      <c r="U24" s="5"/>
      <c r="V24" s="5"/>
      <c r="W24" s="5"/>
      <c r="X24" s="5">
        <v>14</v>
      </c>
      <c r="Y24" s="5"/>
      <c r="Z24" s="1"/>
      <c r="AA24" s="42">
        <f t="shared" si="3"/>
        <v>6</v>
      </c>
      <c r="AB24" s="43">
        <f t="shared" si="4"/>
        <v>76</v>
      </c>
      <c r="AC24" s="22">
        <f t="shared" si="5"/>
        <v>3.3304119193689745E-2</v>
      </c>
      <c r="AE24" s="67" t="s">
        <v>128</v>
      </c>
      <c r="AF24" s="67"/>
      <c r="AG24" s="67"/>
      <c r="AH24" s="67"/>
    </row>
    <row r="25" spans="1:35" ht="15.75" customHeight="1">
      <c r="A25" s="36" t="s">
        <v>93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5"/>
      <c r="N25" s="5"/>
      <c r="O25" s="5"/>
      <c r="P25" s="5"/>
      <c r="Q25" s="5"/>
      <c r="R25" s="5"/>
      <c r="S25" s="5"/>
      <c r="T25" s="5">
        <v>6</v>
      </c>
      <c r="U25" s="5"/>
      <c r="V25" s="5"/>
      <c r="W25" s="5"/>
      <c r="X25" s="5">
        <v>15</v>
      </c>
      <c r="Y25" s="5"/>
      <c r="Z25" s="1"/>
      <c r="AA25" s="42">
        <f t="shared" si="3"/>
        <v>2</v>
      </c>
      <c r="AB25" s="43">
        <f t="shared" si="4"/>
        <v>21</v>
      </c>
      <c r="AC25" s="22">
        <f t="shared" si="5"/>
        <v>9.202453987730062E-3</v>
      </c>
      <c r="AE25" s="67"/>
      <c r="AF25" s="67"/>
      <c r="AG25" s="67"/>
      <c r="AH25" s="67"/>
      <c r="AI25" s="33"/>
    </row>
    <row r="26" spans="1:35">
      <c r="A26" s="36" t="s">
        <v>122</v>
      </c>
      <c r="C26" s="41"/>
      <c r="D26" s="41"/>
      <c r="E26" s="41"/>
      <c r="F26" s="41"/>
      <c r="G26" s="41"/>
      <c r="H26" s="41"/>
      <c r="I26" s="41"/>
      <c r="J26" s="23">
        <v>12</v>
      </c>
      <c r="K26" s="23"/>
      <c r="L26" s="23"/>
      <c r="M26" s="5"/>
      <c r="N26" s="5"/>
      <c r="O26" s="5">
        <v>10</v>
      </c>
      <c r="P26" s="5"/>
      <c r="Q26" s="5"/>
      <c r="R26" s="5"/>
      <c r="S26" s="5">
        <v>15</v>
      </c>
      <c r="T26" s="5"/>
      <c r="U26" s="5"/>
      <c r="V26" s="5"/>
      <c r="W26" s="5"/>
      <c r="X26" s="5"/>
      <c r="Y26" s="5">
        <v>5</v>
      </c>
      <c r="Z26" s="1"/>
      <c r="AA26" s="42">
        <f t="shared" si="3"/>
        <v>4</v>
      </c>
      <c r="AB26" s="43">
        <f t="shared" si="4"/>
        <v>42</v>
      </c>
      <c r="AC26" s="22">
        <f t="shared" si="5"/>
        <v>1.8404907975460124E-2</v>
      </c>
      <c r="AE26" s="67"/>
      <c r="AF26" s="67"/>
      <c r="AG26" s="67"/>
      <c r="AH26" s="67"/>
      <c r="AI26" s="33"/>
    </row>
    <row r="27" spans="1:35">
      <c r="A27" s="36" t="s">
        <v>98</v>
      </c>
      <c r="C27" s="41">
        <v>15</v>
      </c>
      <c r="D27" s="41"/>
      <c r="E27" s="41"/>
      <c r="F27" s="41"/>
      <c r="G27" s="41"/>
      <c r="H27" s="41"/>
      <c r="I27" s="41"/>
      <c r="J27" s="23"/>
      <c r="K27" s="23">
        <v>20</v>
      </c>
      <c r="L27" s="23"/>
      <c r="M27" s="5"/>
      <c r="N27" s="5"/>
      <c r="O27" s="5">
        <v>19</v>
      </c>
      <c r="P27" s="5"/>
      <c r="Q27" s="5"/>
      <c r="R27" s="5"/>
      <c r="S27" s="5"/>
      <c r="T27" s="5">
        <v>20</v>
      </c>
      <c r="U27" s="5"/>
      <c r="V27" s="5"/>
      <c r="W27" s="5"/>
      <c r="X27" s="5"/>
      <c r="Y27" s="5"/>
      <c r="Z27" s="1"/>
      <c r="AA27" s="42">
        <f t="shared" si="3"/>
        <v>4</v>
      </c>
      <c r="AB27" s="43">
        <f t="shared" si="4"/>
        <v>74</v>
      </c>
      <c r="AC27" s="22">
        <f t="shared" si="5"/>
        <v>3.2427695004382119E-2</v>
      </c>
      <c r="AE27" s="67"/>
      <c r="AF27" s="67"/>
      <c r="AG27" s="67"/>
      <c r="AH27" s="67"/>
    </row>
    <row r="28" spans="1:35">
      <c r="A28" s="36" t="s">
        <v>115</v>
      </c>
      <c r="C28" s="41"/>
      <c r="D28" s="41"/>
      <c r="E28" s="41"/>
      <c r="F28" s="41"/>
      <c r="G28" s="41">
        <v>9</v>
      </c>
      <c r="H28" s="41"/>
      <c r="I28" s="41"/>
      <c r="J28" s="23"/>
      <c r="K28" s="23">
        <v>10</v>
      </c>
      <c r="L28" s="23"/>
      <c r="M28" s="5">
        <v>15</v>
      </c>
      <c r="N28" s="5"/>
      <c r="O28" s="5">
        <v>7</v>
      </c>
      <c r="P28" s="5"/>
      <c r="Q28" s="5"/>
      <c r="R28" s="5"/>
      <c r="S28" s="5"/>
      <c r="T28" s="5"/>
      <c r="U28" s="5"/>
      <c r="V28" s="5"/>
      <c r="W28" s="5">
        <v>20</v>
      </c>
      <c r="X28" s="5"/>
      <c r="Y28" s="5"/>
      <c r="Z28" s="1"/>
      <c r="AA28" s="42">
        <f t="shared" si="3"/>
        <v>5</v>
      </c>
      <c r="AB28" s="43">
        <f t="shared" si="4"/>
        <v>61</v>
      </c>
      <c r="AC28" s="22">
        <f t="shared" si="5"/>
        <v>2.6730937773882558E-2</v>
      </c>
      <c r="AE28" s="67"/>
      <c r="AF28" s="67"/>
      <c r="AG28" s="67"/>
      <c r="AH28" s="67"/>
    </row>
    <row r="29" spans="1:35">
      <c r="A29" s="36" t="s">
        <v>100</v>
      </c>
      <c r="C29" s="41"/>
      <c r="D29" s="41"/>
      <c r="E29" s="41">
        <v>6</v>
      </c>
      <c r="F29" s="41"/>
      <c r="G29" s="41"/>
      <c r="H29" s="41"/>
      <c r="I29" s="41"/>
      <c r="J29" s="23">
        <v>5</v>
      </c>
      <c r="K29" s="23"/>
      <c r="L29" s="23"/>
      <c r="M29" s="5"/>
      <c r="N29" s="5"/>
      <c r="O29" s="5">
        <v>8</v>
      </c>
      <c r="P29" s="5"/>
      <c r="Q29" s="5"/>
      <c r="R29" s="5"/>
      <c r="S29" s="5"/>
      <c r="T29" s="5"/>
      <c r="U29" s="5">
        <v>16</v>
      </c>
      <c r="V29" s="5"/>
      <c r="W29" s="5">
        <v>3</v>
      </c>
      <c r="X29" s="5"/>
      <c r="Y29" s="5"/>
      <c r="Z29" s="1"/>
      <c r="AA29" s="42">
        <f t="shared" si="3"/>
        <v>5</v>
      </c>
      <c r="AB29" s="43">
        <f t="shared" si="4"/>
        <v>38</v>
      </c>
      <c r="AC29" s="22">
        <f t="shared" si="5"/>
        <v>1.6652059596844872E-2</v>
      </c>
    </row>
    <row r="30" spans="1:35">
      <c r="A30" s="36" t="s">
        <v>116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5"/>
      <c r="N30" s="5"/>
      <c r="O30" s="5"/>
      <c r="P30" s="5"/>
      <c r="Q30" s="5">
        <v>5</v>
      </c>
      <c r="R30" s="5"/>
      <c r="S30" s="5"/>
      <c r="T30" s="5"/>
      <c r="U30" s="5"/>
      <c r="V30" s="5">
        <v>5</v>
      </c>
      <c r="W30" s="5"/>
      <c r="X30" s="5"/>
      <c r="Y30" s="5">
        <v>8</v>
      </c>
      <c r="Z30" s="1"/>
      <c r="AA30" s="42">
        <f t="shared" si="3"/>
        <v>3</v>
      </c>
      <c r="AB30" s="43">
        <f t="shared" si="4"/>
        <v>18</v>
      </c>
      <c r="AC30" s="22">
        <f t="shared" si="5"/>
        <v>7.8878177037686233E-3</v>
      </c>
    </row>
    <row r="31" spans="1:35">
      <c r="A31" s="36" t="s">
        <v>106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5"/>
      <c r="N31" s="5"/>
      <c r="O31" s="5"/>
      <c r="P31" s="5"/>
      <c r="Q31" s="5"/>
      <c r="R31" s="5"/>
      <c r="S31" s="5"/>
      <c r="T31" s="5"/>
      <c r="U31" s="5"/>
      <c r="V31" s="5"/>
      <c r="W31" s="5">
        <v>10</v>
      </c>
      <c r="X31" s="5"/>
      <c r="Y31" s="5">
        <v>7</v>
      </c>
      <c r="Z31" s="1"/>
      <c r="AA31" s="42">
        <f t="shared" si="3"/>
        <v>2</v>
      </c>
      <c r="AB31" s="43">
        <f t="shared" si="4"/>
        <v>17</v>
      </c>
      <c r="AC31" s="22">
        <f t="shared" si="5"/>
        <v>7.4496056091148113E-3</v>
      </c>
    </row>
    <row r="32" spans="1:35">
      <c r="A32" s="36" t="s">
        <v>105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>
        <v>15</v>
      </c>
      <c r="Y32" s="5"/>
      <c r="Z32" s="1"/>
      <c r="AA32" s="42">
        <f t="shared" si="3"/>
        <v>1</v>
      </c>
      <c r="AB32" s="43">
        <f t="shared" si="4"/>
        <v>15</v>
      </c>
      <c r="AC32" s="22">
        <f t="shared" si="5"/>
        <v>6.5731814198071864E-3</v>
      </c>
    </row>
    <row r="33" spans="1:34">
      <c r="A33" s="36" t="s">
        <v>97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5">
        <v>17</v>
      </c>
      <c r="N33" s="5"/>
      <c r="O33" s="5"/>
      <c r="P33" s="5"/>
      <c r="Q33" s="5"/>
      <c r="R33" s="5"/>
      <c r="S33" s="5">
        <v>14</v>
      </c>
      <c r="T33" s="5"/>
      <c r="U33" s="5"/>
      <c r="V33" s="5"/>
      <c r="W33" s="5"/>
      <c r="X33" s="5"/>
      <c r="Y33" s="5"/>
      <c r="Z33" s="1"/>
      <c r="AA33" s="42">
        <f t="shared" si="3"/>
        <v>2</v>
      </c>
      <c r="AB33" s="43">
        <f t="shared" si="4"/>
        <v>31</v>
      </c>
      <c r="AC33" s="22">
        <f t="shared" si="5"/>
        <v>1.3584574934268186E-2</v>
      </c>
    </row>
    <row r="34" spans="1:34">
      <c r="A34" s="36" t="s">
        <v>123</v>
      </c>
      <c r="C34" s="41"/>
      <c r="D34" s="41">
        <v>10</v>
      </c>
      <c r="E34" s="41">
        <v>6</v>
      </c>
      <c r="F34" s="41"/>
      <c r="G34" s="41"/>
      <c r="H34" s="41"/>
      <c r="I34" s="41">
        <v>16</v>
      </c>
      <c r="J34" s="23">
        <v>5</v>
      </c>
      <c r="K34" s="23"/>
      <c r="L34" s="23">
        <v>13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>
        <v>9</v>
      </c>
      <c r="Y34" s="5"/>
      <c r="Z34" s="1"/>
      <c r="AA34" s="42">
        <f t="shared" si="3"/>
        <v>6</v>
      </c>
      <c r="AB34" s="43">
        <f t="shared" si="4"/>
        <v>59</v>
      </c>
      <c r="AC34" s="22">
        <f t="shared" si="5"/>
        <v>2.5854513584574933E-2</v>
      </c>
    </row>
    <row r="35" spans="1:34" ht="25.5">
      <c r="A35" s="36" t="s">
        <v>124</v>
      </c>
      <c r="C35" s="41">
        <v>9</v>
      </c>
      <c r="D35" s="41"/>
      <c r="E35" s="41"/>
      <c r="F35" s="41"/>
      <c r="G35" s="41"/>
      <c r="H35" s="41"/>
      <c r="I35" s="41"/>
      <c r="J35" s="23"/>
      <c r="K35" s="23"/>
      <c r="L35" s="23"/>
      <c r="M35" s="5"/>
      <c r="N35" s="5"/>
      <c r="O35" s="5"/>
      <c r="P35" s="5">
        <v>15</v>
      </c>
      <c r="Q35" s="5"/>
      <c r="R35" s="5"/>
      <c r="S35" s="5"/>
      <c r="T35" s="5"/>
      <c r="U35" s="5"/>
      <c r="V35" s="5"/>
      <c r="W35" s="5">
        <v>4</v>
      </c>
      <c r="X35" s="5"/>
      <c r="Y35" s="5"/>
      <c r="Z35" s="1"/>
      <c r="AA35" s="42">
        <f t="shared" si="3"/>
        <v>3</v>
      </c>
      <c r="AB35" s="43">
        <f t="shared" si="4"/>
        <v>28</v>
      </c>
      <c r="AC35" s="22">
        <f t="shared" si="5"/>
        <v>1.2269938650306749E-2</v>
      </c>
    </row>
    <row r="37" spans="1:34">
      <c r="A37" s="36" t="s">
        <v>94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"/>
      <c r="AA37" s="42">
        <f t="shared" ref="AA37:AA43" si="6">COUNT(C37:Y37)</f>
        <v>0</v>
      </c>
      <c r="AB37" s="43">
        <f t="shared" ref="AB37:AB43" si="7">SUM(C37:Y37)</f>
        <v>0</v>
      </c>
      <c r="AC37" s="22">
        <f t="shared" ref="AC37:AC43" si="8">AB37/$AB$45</f>
        <v>0</v>
      </c>
    </row>
    <row r="38" spans="1:34">
      <c r="A38" s="36" t="s">
        <v>104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"/>
      <c r="AA38" s="42">
        <f t="shared" si="6"/>
        <v>0</v>
      </c>
      <c r="AB38" s="43">
        <f t="shared" si="7"/>
        <v>0</v>
      </c>
      <c r="AC38" s="22">
        <f t="shared" si="8"/>
        <v>0</v>
      </c>
    </row>
    <row r="39" spans="1:34">
      <c r="A39" s="36" t="s">
        <v>107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"/>
      <c r="AA39" s="42">
        <f t="shared" si="6"/>
        <v>0</v>
      </c>
      <c r="AB39" s="43">
        <f t="shared" si="7"/>
        <v>0</v>
      </c>
      <c r="AC39" s="22">
        <f t="shared" si="8"/>
        <v>0</v>
      </c>
      <c r="AE39" s="66" t="s">
        <v>129</v>
      </c>
      <c r="AF39" s="66"/>
      <c r="AG39" s="66"/>
      <c r="AH39" s="66"/>
    </row>
    <row r="40" spans="1:34">
      <c r="A40" s="36" t="s">
        <v>112</v>
      </c>
      <c r="C40" s="41"/>
      <c r="D40" s="41"/>
      <c r="E40" s="41"/>
      <c r="F40" s="41"/>
      <c r="G40" s="41"/>
      <c r="H40" s="41">
        <v>19</v>
      </c>
      <c r="I40" s="41"/>
      <c r="J40" s="23"/>
      <c r="K40" s="23"/>
      <c r="L40" s="23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"/>
      <c r="AA40" s="42">
        <f t="shared" si="6"/>
        <v>1</v>
      </c>
      <c r="AB40" s="43">
        <f t="shared" si="7"/>
        <v>19</v>
      </c>
      <c r="AC40" s="22">
        <f t="shared" si="8"/>
        <v>8.3260297984224362E-3</v>
      </c>
      <c r="AE40" s="66"/>
      <c r="AF40" s="66"/>
      <c r="AG40" s="66"/>
      <c r="AH40" s="66"/>
    </row>
    <row r="41" spans="1:34">
      <c r="A41" s="36" t="s">
        <v>113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"/>
      <c r="AA41" s="42">
        <f t="shared" si="6"/>
        <v>0</v>
      </c>
      <c r="AB41" s="43">
        <f t="shared" si="7"/>
        <v>0</v>
      </c>
      <c r="AC41" s="22">
        <f t="shared" si="8"/>
        <v>0</v>
      </c>
    </row>
    <row r="42" spans="1:34">
      <c r="A42" s="36" t="s">
        <v>114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"/>
      <c r="AA42" s="42">
        <f t="shared" si="6"/>
        <v>0</v>
      </c>
      <c r="AB42" s="43">
        <f t="shared" si="7"/>
        <v>0</v>
      </c>
      <c r="AC42" s="22">
        <f t="shared" si="8"/>
        <v>0</v>
      </c>
    </row>
    <row r="43" spans="1:34">
      <c r="A43" s="36" t="s">
        <v>120</v>
      </c>
      <c r="C43" s="41"/>
      <c r="D43" s="41"/>
      <c r="E43" s="41"/>
      <c r="F43" s="41"/>
      <c r="G43" s="41">
        <v>15</v>
      </c>
      <c r="H43" s="41"/>
      <c r="I43" s="41">
        <v>13</v>
      </c>
      <c r="J43" s="23"/>
      <c r="K43" s="23"/>
      <c r="L43" s="23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"/>
      <c r="AA43" s="42">
        <f t="shared" si="6"/>
        <v>2</v>
      </c>
      <c r="AB43" s="43">
        <f t="shared" si="7"/>
        <v>28</v>
      </c>
      <c r="AC43" s="22">
        <f t="shared" si="8"/>
        <v>1.2269938650306749E-2</v>
      </c>
    </row>
    <row r="45" spans="1:34">
      <c r="C45" s="9">
        <f t="shared" ref="C45:X45" si="9">SUM(C7:C43)</f>
        <v>100</v>
      </c>
      <c r="D45" s="9">
        <f>SUM(D7:D43)</f>
        <v>95</v>
      </c>
      <c r="E45" s="9">
        <f t="shared" si="9"/>
        <v>98</v>
      </c>
      <c r="F45" s="9">
        <f t="shared" si="9"/>
        <v>100</v>
      </c>
      <c r="G45" s="9">
        <f t="shared" si="9"/>
        <v>100</v>
      </c>
      <c r="H45" s="9">
        <f t="shared" si="9"/>
        <v>88</v>
      </c>
      <c r="I45" s="9">
        <f t="shared" si="9"/>
        <v>116</v>
      </c>
      <c r="J45" s="9">
        <f t="shared" si="9"/>
        <v>88</v>
      </c>
      <c r="K45" s="9">
        <f t="shared" si="9"/>
        <v>100</v>
      </c>
      <c r="L45" s="9">
        <f t="shared" si="9"/>
        <v>109</v>
      </c>
      <c r="M45" s="9">
        <f t="shared" si="9"/>
        <v>100</v>
      </c>
      <c r="N45" s="9">
        <f t="shared" si="9"/>
        <v>100</v>
      </c>
      <c r="O45" s="9">
        <f t="shared" si="9"/>
        <v>100</v>
      </c>
      <c r="P45" s="9">
        <f t="shared" si="9"/>
        <v>100</v>
      </c>
      <c r="Q45" s="9">
        <f t="shared" si="9"/>
        <v>100</v>
      </c>
      <c r="R45" s="9">
        <f t="shared" si="9"/>
        <v>100</v>
      </c>
      <c r="S45" s="9">
        <f t="shared" si="9"/>
        <v>100</v>
      </c>
      <c r="T45" s="9">
        <f t="shared" si="9"/>
        <v>100</v>
      </c>
      <c r="U45" s="9">
        <f t="shared" si="9"/>
        <v>100</v>
      </c>
      <c r="V45" s="9">
        <f t="shared" si="9"/>
        <v>88</v>
      </c>
      <c r="W45" s="9">
        <f t="shared" si="9"/>
        <v>100</v>
      </c>
      <c r="X45" s="9">
        <f t="shared" si="9"/>
        <v>100</v>
      </c>
      <c r="Y45" s="9">
        <f>SUM(Y7:Y43)</f>
        <v>100</v>
      </c>
      <c r="Z45" s="3"/>
      <c r="AA45" s="37">
        <f>SUM(AA7:AA43)</f>
        <v>155</v>
      </c>
      <c r="AB45" s="37">
        <f>SUM(AB7:AB43)</f>
        <v>2282</v>
      </c>
      <c r="AC45" s="39">
        <f>AB45/$AB$45</f>
        <v>1</v>
      </c>
    </row>
  </sheetData>
  <mergeCells count="31">
    <mergeCell ref="C4:C5"/>
    <mergeCell ref="AE39:AH40"/>
    <mergeCell ref="AA4:AA5"/>
    <mergeCell ref="AB4:AB5"/>
    <mergeCell ref="AC4:AC5"/>
    <mergeCell ref="AE7:AH7"/>
    <mergeCell ref="AE14:AG15"/>
    <mergeCell ref="AE24:AH28"/>
    <mergeCell ref="V4:V5"/>
    <mergeCell ref="W4:W5"/>
    <mergeCell ref="H4:H5"/>
    <mergeCell ref="G4:G5"/>
    <mergeCell ref="F4:F5"/>
    <mergeCell ref="X4:X5"/>
    <mergeCell ref="Y4:Y5"/>
    <mergeCell ref="C2:AC2"/>
    <mergeCell ref="L4:L5"/>
    <mergeCell ref="K4:K5"/>
    <mergeCell ref="J4:J5"/>
    <mergeCell ref="I4:I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E4:E5"/>
    <mergeCell ref="D4:D5"/>
  </mergeCells>
  <pageMargins left="0.75" right="0.75" top="1" bottom="1" header="0.5" footer="0.5"/>
  <pageSetup scale="64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MAC</vt:lpstr>
      <vt:lpstr>BFD</vt:lpstr>
      <vt:lpstr>Adv Tax</vt:lpstr>
      <vt:lpstr>Adv Audit</vt:lpstr>
      <vt:lpstr>AFR Standards wise</vt:lpstr>
      <vt:lpstr>AFR Marks wise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SDO PC</dc:creator>
  <cp:lastModifiedBy>Ernst &amp; Young</cp:lastModifiedBy>
  <cp:lastPrinted>2015-02-08T15:08:16Z</cp:lastPrinted>
  <dcterms:created xsi:type="dcterms:W3CDTF">1996-10-14T23:33:28Z</dcterms:created>
  <dcterms:modified xsi:type="dcterms:W3CDTF">2015-02-13T20:11:41Z</dcterms:modified>
</cp:coreProperties>
</file>